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lnsumadsad\Desktop\MS IFB GPA-0-26 ULSD Q&amp;Q\STEP 1\"/>
    </mc:Choice>
  </mc:AlternateContent>
  <xr:revisionPtr revIDLastSave="0" documentId="13_ncr:1_{2E787F51-BD61-44B3-A78B-66920176D5BF}" xr6:coauthVersionLast="47" xr6:coauthVersionMax="47" xr10:uidLastSave="{00000000-0000-0000-0000-000000000000}"/>
  <bookViews>
    <workbookView xWindow="-108" yWindow="-108" windowWidth="30936" windowHeight="16776" xr2:uid="{00000000-000D-0000-FFFF-FFFF00000000}"/>
  </bookViews>
  <sheets>
    <sheet name="Instructions" sheetId="1" r:id="rId1"/>
    <sheet name="Proposal Scoring Information" sheetId="3" r:id="rId2"/>
    <sheet name="Part1-Checklist Item References" sheetId="2" r:id="rId3"/>
    <sheet name="ChecklistItemScore" sheetId="4" state="hidden" r:id="rId4"/>
    <sheet name="Part2-QualitativeProposalScore" sheetId="5" r:id="rId5"/>
    <sheet name="Sheet6" sheetId="6" r:id="rId6"/>
    <sheet name="Sheet7" sheetId="7" r:id="rId7"/>
  </sheets>
  <externalReferences>
    <externalReference r:id="rId8"/>
  </externalReferences>
  <definedNames>
    <definedName name="Acceptable_Compliance_Score">'[1]Proposal Scoring Information'!$K$61</definedName>
    <definedName name="PMC_Checklist_Items">'[1]Proposal Scoring Information'!$J$3:$M$74</definedName>
    <definedName name="_xlnm.Print_Area" localSheetId="2">'Part1-Checklist Item References'!$A$1:$C$46</definedName>
    <definedName name="_xlnm.Print_Area" localSheetId="1">'Proposal Scoring Information'!$A$1:$G$84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8" i="3" l="1"/>
  <c r="C28" i="3"/>
  <c r="C23" i="3"/>
  <c r="C16" i="3"/>
  <c r="E16" i="3"/>
  <c r="E26" i="3"/>
  <c r="E25" i="3"/>
  <c r="C23" i="5"/>
  <c r="E18" i="3"/>
  <c r="E21" i="3"/>
  <c r="E20" i="3"/>
  <c r="E19" i="3"/>
  <c r="C45" i="5" l="1"/>
  <c r="C42" i="5"/>
  <c r="C41" i="5"/>
  <c r="C38" i="5"/>
  <c r="C35" i="5"/>
  <c r="C32" i="5"/>
  <c r="C31" i="5"/>
  <c r="C30" i="5"/>
  <c r="C14" i="5"/>
  <c r="C13" i="5"/>
  <c r="C12" i="5"/>
  <c r="C11" i="5"/>
  <c r="C10" i="5"/>
  <c r="B32" i="2"/>
  <c r="B31" i="2"/>
  <c r="B30" i="2"/>
  <c r="E32" i="3"/>
  <c r="E31" i="3"/>
  <c r="E30" i="3"/>
  <c r="C16" i="5" l="1"/>
  <c r="C28" i="5"/>
  <c r="C44" i="3" l="1"/>
  <c r="C44" i="5" l="1"/>
  <c r="C40" i="5"/>
  <c r="C37" i="5"/>
  <c r="C34" i="5"/>
  <c r="C9" i="5"/>
  <c r="C34" i="3"/>
  <c r="E35" i="3"/>
  <c r="E34" i="3" s="1"/>
  <c r="B7" i="5"/>
  <c r="E10" i="3"/>
  <c r="E11" i="3"/>
  <c r="E12" i="3"/>
  <c r="E13" i="3"/>
  <c r="E14" i="3"/>
  <c r="F18" i="3"/>
  <c r="E24" i="3"/>
  <c r="E23" i="3" s="1"/>
  <c r="E38" i="3"/>
  <c r="E37" i="3" s="1"/>
  <c r="E41" i="3"/>
  <c r="E42" i="3"/>
  <c r="E45" i="3"/>
  <c r="E44" i="3" s="1"/>
  <c r="B45" i="2"/>
  <c r="B44" i="2"/>
  <c r="B42" i="2"/>
  <c r="B41" i="2"/>
  <c r="B40" i="2"/>
  <c r="B38" i="2"/>
  <c r="B37" i="2"/>
  <c r="B35" i="2"/>
  <c r="B34" i="2"/>
  <c r="B29" i="2"/>
  <c r="B28" i="2"/>
  <c r="B27" i="2"/>
  <c r="B24" i="2"/>
  <c r="B23" i="2"/>
  <c r="B16" i="2"/>
  <c r="B15" i="2"/>
  <c r="B14" i="2"/>
  <c r="B13" i="2"/>
  <c r="B12" i="2"/>
  <c r="B11" i="2"/>
  <c r="B10" i="2"/>
  <c r="B9" i="2"/>
  <c r="B6" i="2"/>
  <c r="B5" i="2"/>
  <c r="A44" i="2"/>
  <c r="A40" i="2"/>
  <c r="A37" i="2"/>
  <c r="A34" i="2"/>
  <c r="A28" i="2"/>
  <c r="A27" i="2"/>
  <c r="A23" i="2"/>
  <c r="A16" i="2"/>
  <c r="A15" i="2"/>
  <c r="A9" i="2"/>
  <c r="A6" i="2"/>
  <c r="A5" i="2"/>
  <c r="C37" i="3"/>
  <c r="C40" i="3"/>
  <c r="B12" i="1"/>
  <c r="B8" i="5"/>
  <c r="A8" i="5"/>
  <c r="C76" i="4"/>
  <c r="B76" i="4"/>
  <c r="C75" i="4"/>
  <c r="B75" i="4"/>
  <c r="C74" i="4"/>
  <c r="B74" i="4"/>
  <c r="B73" i="4"/>
  <c r="B71" i="4"/>
  <c r="C58" i="4"/>
  <c r="B58" i="4"/>
  <c r="C56" i="4"/>
  <c r="B56" i="4"/>
  <c r="C54" i="4"/>
  <c r="B54" i="4"/>
  <c r="C52" i="4"/>
  <c r="B52" i="4"/>
  <c r="C50" i="4"/>
  <c r="B50" i="4"/>
  <c r="B48" i="4"/>
  <c r="C46" i="4"/>
  <c r="C45" i="4" s="1"/>
  <c r="B46" i="4"/>
  <c r="B45" i="4"/>
  <c r="C43" i="4"/>
  <c r="B43" i="4"/>
  <c r="C42" i="4"/>
  <c r="B42" i="4"/>
  <c r="B41" i="4"/>
  <c r="C39" i="4"/>
  <c r="C38" i="4" s="1"/>
  <c r="B39" i="4"/>
  <c r="B38" i="4"/>
  <c r="C36" i="4"/>
  <c r="B36" i="4"/>
  <c r="C35" i="4"/>
  <c r="B35" i="4"/>
  <c r="C34" i="4"/>
  <c r="B34" i="4"/>
  <c r="B33" i="4"/>
  <c r="B32" i="4"/>
  <c r="A32" i="4"/>
  <c r="C30" i="4"/>
  <c r="B30" i="4"/>
  <c r="C29" i="4"/>
  <c r="B29" i="4"/>
  <c r="B28" i="4"/>
  <c r="C26" i="4"/>
  <c r="B26" i="4"/>
  <c r="C25" i="4"/>
  <c r="B25" i="4"/>
  <c r="B24" i="4"/>
  <c r="A24" i="4"/>
  <c r="B23" i="4"/>
  <c r="C22" i="4"/>
  <c r="B22" i="4"/>
  <c r="C21" i="4"/>
  <c r="B21" i="4"/>
  <c r="C20" i="4"/>
  <c r="B20" i="4"/>
  <c r="B19" i="4"/>
  <c r="A19" i="4"/>
  <c r="B18" i="4"/>
  <c r="C17" i="4"/>
  <c r="B17" i="4"/>
  <c r="C16" i="4"/>
  <c r="B16" i="4"/>
  <c r="B15" i="4"/>
  <c r="A15" i="4"/>
  <c r="B14" i="4"/>
  <c r="A14" i="4"/>
  <c r="C13" i="4"/>
  <c r="B13" i="4"/>
  <c r="C12" i="4"/>
  <c r="B12" i="4"/>
  <c r="B11" i="4"/>
  <c r="A11" i="4"/>
  <c r="B10" i="4"/>
  <c r="A10" i="4"/>
  <c r="C9" i="4"/>
  <c r="B9" i="4"/>
  <c r="C8" i="4"/>
  <c r="B8" i="4"/>
  <c r="B7" i="4"/>
  <c r="A7" i="4"/>
  <c r="B6" i="4"/>
  <c r="A6" i="4"/>
  <c r="C5" i="4"/>
  <c r="B5" i="4"/>
  <c r="A5" i="4"/>
  <c r="B3" i="4"/>
  <c r="C9" i="3"/>
  <c r="C5" i="2"/>
  <c r="C4" i="2"/>
  <c r="B4" i="2"/>
  <c r="A52" i="1"/>
  <c r="A50" i="1"/>
  <c r="B48" i="1"/>
  <c r="A48" i="1"/>
  <c r="A46" i="1"/>
  <c r="A39" i="1"/>
  <c r="B37" i="1"/>
  <c r="A37" i="1"/>
  <c r="A35" i="1"/>
  <c r="A29" i="1"/>
  <c r="A27" i="1"/>
  <c r="B25" i="1"/>
  <c r="A25" i="1"/>
  <c r="A23" i="1"/>
  <c r="B16" i="1"/>
  <c r="B14" i="1"/>
  <c r="I47" i="3" l="1"/>
  <c r="C11" i="4"/>
  <c r="C15" i="4"/>
  <c r="C24" i="4"/>
  <c r="C19" i="4"/>
  <c r="C28" i="4"/>
  <c r="C48" i="4"/>
  <c r="F26" i="3"/>
  <c r="F25" i="3"/>
  <c r="F20" i="3"/>
  <c r="F21" i="3"/>
  <c r="F19" i="3"/>
  <c r="C7" i="4"/>
  <c r="E40" i="3"/>
  <c r="F41" i="3" s="1"/>
  <c r="E9" i="3"/>
  <c r="C41" i="4"/>
  <c r="C32" i="4"/>
  <c r="C47" i="3"/>
  <c r="F45" i="3"/>
  <c r="F24" i="3"/>
  <c r="F38" i="3"/>
  <c r="F35" i="3"/>
  <c r="C60" i="4" l="1"/>
  <c r="C3" i="4" s="1"/>
  <c r="F32" i="3"/>
  <c r="F31" i="3"/>
  <c r="F30" i="3"/>
  <c r="E47" i="3"/>
  <c r="F14" i="3"/>
  <c r="F11" i="3"/>
  <c r="F42" i="3"/>
  <c r="F13" i="3"/>
  <c r="F10" i="3"/>
  <c r="F12" i="3"/>
  <c r="C70" i="3" l="1"/>
  <c r="C68" i="3" s="1"/>
  <c r="E49" i="3"/>
  <c r="E66" i="3" s="1"/>
  <c r="F47" i="3"/>
  <c r="G47" i="3"/>
  <c r="G9" i="3"/>
  <c r="G37" i="3"/>
  <c r="G16" i="3"/>
  <c r="G28" i="3"/>
  <c r="G44" i="3"/>
  <c r="G34" i="3"/>
  <c r="G23" i="3"/>
  <c r="G40" i="3"/>
  <c r="C69" i="3" l="1"/>
  <c r="C68" i="5"/>
  <c r="C66" i="5" l="1"/>
  <c r="C6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J. Cruz</author>
  </authors>
  <commentList>
    <comment ref="E47" authorId="0" shapeId="0" xr:uid="{00000000-0006-0000-0100-000001000000}">
      <text>
        <r>
          <rPr>
            <b/>
            <sz val="12"/>
            <color indexed="81"/>
            <rFont val="Tahoma"/>
            <family val="2"/>
          </rPr>
          <t>Bid Scoring Information</t>
        </r>
        <r>
          <rPr>
            <sz val="12"/>
            <color indexed="81"/>
            <rFont val="Tahoma"/>
            <family val="2"/>
          </rPr>
          <t xml:space="preserve">
If PMC Qualifications Checklist Score is below the Acceptable Compliance Score, the Bid will be considered non-compliant and will not be further evaluated for Quality of Qualifications.</t>
        </r>
      </text>
    </comment>
  </commentList>
</comments>
</file>

<file path=xl/sharedStrings.xml><?xml version="1.0" encoding="utf-8"?>
<sst xmlns="http://schemas.openxmlformats.org/spreadsheetml/2006/main" count="151" uniqueCount="89">
  <si>
    <t>Active Bidder Flag</t>
  </si>
  <si>
    <t>QUALITATIVE / TECHNICAL PROPOSAL INSTRUCTIONS</t>
  </si>
  <si>
    <t>Task 0: Replace this Text with Bidder's Name.</t>
  </si>
  <si>
    <t>INSTRUCTIONS</t>
  </si>
  <si>
    <t>This Task is for PROPONENT to Complete</t>
  </si>
  <si>
    <t>The Succeeding Tasks are for GPA to Complete</t>
  </si>
  <si>
    <t xml:space="preserve">GPA shall review the Proponent's entries made under Task 1. </t>
  </si>
  <si>
    <t>Qualitative Proposal Scoring:  Proposal Scoring Information</t>
  </si>
  <si>
    <t>Item</t>
  </si>
  <si>
    <t>Checklist Weight</t>
  </si>
  <si>
    <t>Maximum Raw Rating Score</t>
  </si>
  <si>
    <t>Maximum Weighted Score</t>
  </si>
  <si>
    <t xml:space="preserve">Percent of Maximum Possible Points For Item </t>
  </si>
  <si>
    <t>Percent of Total Weighted Score</t>
  </si>
  <si>
    <t xml:space="preserve"> </t>
  </si>
  <si>
    <t xml:space="preserve">Financial Information Checklist </t>
  </si>
  <si>
    <t>Mobilization Capability Checklist</t>
  </si>
  <si>
    <t xml:space="preserve">Minimum Score - Potentially Acceptable Proposal </t>
  </si>
  <si>
    <t>Minimum Score - Acceptable Proposal</t>
  </si>
  <si>
    <t>Maximum Compliance Score</t>
  </si>
  <si>
    <t>Minimum Percent Score - Potentially Acceptable Proposal</t>
  </si>
  <si>
    <t>Minimum Percent Score - Acceptable Proposal</t>
  </si>
  <si>
    <t xml:space="preserve">RATINGS GUIDE: </t>
  </si>
  <si>
    <t>5 - Excellent and plentiful relevant qualifications and project experience. Very highest client references.</t>
  </si>
  <si>
    <t xml:space="preserve">3 - Average relevant qualifications and project experience. Average client references. </t>
  </si>
  <si>
    <t xml:space="preserve">1 - Poor relevant qualifications and few relevant projects. Fair Client references.  </t>
  </si>
  <si>
    <t>0 - No substantial relevant experience.</t>
  </si>
  <si>
    <t>Qualitative Proposal Scoring:  PMC Qualifications Checklist</t>
  </si>
  <si>
    <t>PMC Qualifications Checklist Score:</t>
  </si>
  <si>
    <t>BID EVALUATOR :</t>
  </si>
  <si>
    <t>Raw Rating Score</t>
  </si>
  <si>
    <t>Weighted Score</t>
  </si>
  <si>
    <r>
      <t xml:space="preserve">The </t>
    </r>
    <r>
      <rPr>
        <b/>
        <sz val="10"/>
        <rFont val="Calibri"/>
        <family val="2"/>
      </rPr>
      <t xml:space="preserve">Proposal Scoring Information </t>
    </r>
    <r>
      <rPr>
        <sz val="10"/>
        <rFont val="Calibri"/>
        <family val="2"/>
      </rPr>
      <t xml:space="preserve">tab contains information on the Maximum Score and Weight of each Checklist Item. </t>
    </r>
  </si>
  <si>
    <r>
      <t xml:space="preserve">BIDDER shall complete </t>
    </r>
    <r>
      <rPr>
        <b/>
        <i/>
        <sz val="10"/>
        <rFont val="Calibri"/>
        <family val="2"/>
      </rPr>
      <t xml:space="preserve">Part 1 - Checklist Item References.  </t>
    </r>
    <r>
      <rPr>
        <b/>
        <sz val="10"/>
        <rFont val="Calibri"/>
        <family val="2"/>
      </rPr>
      <t xml:space="preserve">Information on this sheet will be used by GPA Evaluators in referring to BIDDER's qualitative proposal for the responses to each Checklist Item. </t>
    </r>
  </si>
  <si>
    <t xml:space="preserve">Go to "Part 1 - Checklist Item References" worksheet.  </t>
  </si>
  <si>
    <t xml:space="preserve">In Column C, cite the Volume / Chapter / Section / Page Number , etc. pertaining to the section of the Qualitative Proposal where supporting information for each Checklist item can be found. BIDDERs should be as specific as possible.  Leaving the spaces blank will mean the BIDDER has no supporting document for the checklist item - GPA Evaluator will then score this item as "0". </t>
  </si>
  <si>
    <r>
      <t>BIDDERs may use the</t>
    </r>
    <r>
      <rPr>
        <b/>
        <sz val="10"/>
        <rFont val="Calibri"/>
        <family val="2"/>
      </rPr>
      <t xml:space="preserve"> Proposal Scoring Information</t>
    </r>
    <r>
      <rPr>
        <i/>
        <sz val="10"/>
        <rFont val="Calibri"/>
        <family val="2"/>
      </rPr>
      <t xml:space="preserve"> </t>
    </r>
    <r>
      <rPr>
        <sz val="10"/>
        <rFont val="Calibri"/>
        <family val="2"/>
      </rPr>
      <t xml:space="preserve">and </t>
    </r>
    <r>
      <rPr>
        <b/>
        <sz val="10"/>
        <rFont val="Calibri"/>
        <family val="2"/>
      </rPr>
      <t>Part 2- Qualitative Proposal Score</t>
    </r>
    <r>
      <rPr>
        <sz val="10"/>
        <rFont val="Calibri"/>
        <family val="2"/>
      </rPr>
      <t xml:space="preserve"> tabs of this workbook to evaluate the strength of their submittals.  However, </t>
    </r>
    <r>
      <rPr>
        <b/>
        <sz val="10"/>
        <rFont val="Calibri"/>
        <family val="2"/>
      </rPr>
      <t>only GPA's Evaluation Committee Scores will count</t>
    </r>
    <r>
      <rPr>
        <sz val="10"/>
        <rFont val="Calibri"/>
        <family val="2"/>
      </rPr>
      <t xml:space="preserve">. </t>
    </r>
  </si>
  <si>
    <r>
      <t xml:space="preserve">BIDDERs must fill in the </t>
    </r>
    <r>
      <rPr>
        <b/>
        <sz val="10"/>
        <rFont val="Calibri"/>
        <family val="2"/>
      </rPr>
      <t>Part 1 - Checklist Item References</t>
    </r>
    <r>
      <rPr>
        <sz val="10"/>
        <rFont val="Calibri"/>
        <family val="2"/>
      </rPr>
      <t xml:space="preserve"> tab.  GPA will review the proposals to ensure that the references truly comply with the Bid Requirements.  </t>
    </r>
  </si>
  <si>
    <r>
      <t xml:space="preserve">Checklist Items left blank on </t>
    </r>
    <r>
      <rPr>
        <b/>
        <sz val="10"/>
        <color indexed="63"/>
        <rFont val="Calibri"/>
        <family val="2"/>
      </rPr>
      <t>Part 1 - Checklist Item References</t>
    </r>
    <r>
      <rPr>
        <sz val="10"/>
        <color indexed="63"/>
        <rFont val="Calibri"/>
        <family val="2"/>
      </rPr>
      <t xml:space="preserve"> worksheet will be automatically scored "0" in P</t>
    </r>
    <r>
      <rPr>
        <b/>
        <sz val="10"/>
        <color indexed="63"/>
        <rFont val="Calibri"/>
        <family val="2"/>
      </rPr>
      <t xml:space="preserve">art 2 - Qualitative Proposal Score </t>
    </r>
    <r>
      <rPr>
        <sz val="10"/>
        <color indexed="63"/>
        <rFont val="Calibri"/>
        <family val="2"/>
      </rPr>
      <t>worksheet.</t>
    </r>
  </si>
  <si>
    <r>
      <t xml:space="preserve">Review BIDDER's inputs to </t>
    </r>
    <r>
      <rPr>
        <b/>
        <sz val="10"/>
        <color indexed="63"/>
        <rFont val="Calibri"/>
        <family val="2"/>
      </rPr>
      <t xml:space="preserve">Part 1 Checklist Item References </t>
    </r>
    <r>
      <rPr>
        <sz val="10"/>
        <color indexed="63"/>
        <rFont val="Calibri"/>
        <family val="2"/>
      </rPr>
      <t xml:space="preserve">worksheet.  Check supporting documents and verify if responses are given to each Checklist Item.   </t>
    </r>
  </si>
  <si>
    <t xml:space="preserve">GPA shall evaluate the BIDDER's qualifications based on the submittals. </t>
  </si>
  <si>
    <r>
      <t xml:space="preserve">Go to </t>
    </r>
    <r>
      <rPr>
        <b/>
        <sz val="10"/>
        <color indexed="63"/>
        <rFont val="Calibri"/>
        <family val="2"/>
      </rPr>
      <t>Part 2 - Qualitative Proposal Score</t>
    </r>
    <r>
      <rPr>
        <sz val="10"/>
        <color indexed="63"/>
        <rFont val="Calibri"/>
        <family val="2"/>
      </rPr>
      <t xml:space="preserve">.  </t>
    </r>
  </si>
  <si>
    <r>
      <t xml:space="preserve">Check to see that all Checklist Items without references in </t>
    </r>
    <r>
      <rPr>
        <b/>
        <sz val="10"/>
        <color indexed="63"/>
        <rFont val="Calibri"/>
        <family val="2"/>
      </rPr>
      <t xml:space="preserve">Par 1 - Checklist Item References </t>
    </r>
    <r>
      <rPr>
        <sz val="10"/>
        <color indexed="63"/>
        <rFont val="Calibri"/>
        <family val="2"/>
      </rPr>
      <t>worksheet are scored "0".</t>
    </r>
  </si>
  <si>
    <r>
      <t xml:space="preserve">Review each Checklist Item by referring to the submittals.  In Column C of </t>
    </r>
    <r>
      <rPr>
        <b/>
        <sz val="10"/>
        <color indexed="63"/>
        <rFont val="Calibri"/>
        <family val="2"/>
      </rPr>
      <t>Part 2 - Qualitative Proposal Score</t>
    </r>
    <r>
      <rPr>
        <sz val="10"/>
        <color indexed="63"/>
        <rFont val="Calibri"/>
        <family val="2"/>
      </rPr>
      <t xml:space="preserve"> worksheet, rate the BIDDER's qualifications. </t>
    </r>
  </si>
  <si>
    <t>Business Structure and Business Approach</t>
  </si>
  <si>
    <t>A copy of Articles of Incorporation and By-Laws, or other applicable forms concerning business organization (for BIDDER and affiliates)</t>
  </si>
  <si>
    <t>Company Information for Bidder and its affiliates</t>
  </si>
  <si>
    <t>Supporting information showing Nature of Services Provided (for BIDDER and its affiliates)</t>
  </si>
  <si>
    <t>Supporting information describing Business Concepts and Business approach to be used in performing, meeting and achieving objectives of this solicitation</t>
  </si>
  <si>
    <t>Experience and Qualification</t>
  </si>
  <si>
    <t>Organizational Structure and Qualifications</t>
  </si>
  <si>
    <t xml:space="preserve">Organizational structure including names and designations of personnel to be assigned ot this contract, including a brief description of the qualifications and responsibilities of each personnel. </t>
  </si>
  <si>
    <t>Client References</t>
  </si>
  <si>
    <t>Federal and Regulatory Compliance</t>
  </si>
  <si>
    <t xml:space="preserve">At least three (3) client reference letters describing relationship with Bidder, and Bidder's contract performance. </t>
  </si>
  <si>
    <r>
      <t xml:space="preserve">Bidder </t>
    </r>
    <r>
      <rPr>
        <b/>
        <sz val="11"/>
        <rFont val="Calibri"/>
        <family val="2"/>
      </rPr>
      <t>Checklist Items</t>
    </r>
  </si>
  <si>
    <r>
      <t xml:space="preserve">Qualitative Proposal Scoring:  Part 1 - Qualitative Proposal Supporting References / </t>
    </r>
    <r>
      <rPr>
        <b/>
        <sz val="14"/>
        <color indexed="10"/>
        <rFont val="Calibri"/>
        <family val="2"/>
      </rPr>
      <t>BIDDER</t>
    </r>
    <r>
      <rPr>
        <b/>
        <sz val="14"/>
        <rFont val="Calibri"/>
        <family val="2"/>
      </rPr>
      <t xml:space="preserve"> Checklist Items </t>
    </r>
  </si>
  <si>
    <r>
      <t xml:space="preserve">
Note: </t>
    </r>
    <r>
      <rPr>
        <b/>
        <sz val="10"/>
        <color indexed="10"/>
        <rFont val="Calibri"/>
        <family val="2"/>
      </rPr>
      <t>BIDDER</t>
    </r>
    <r>
      <rPr>
        <b/>
        <sz val="10"/>
        <rFont val="Calibri"/>
        <family val="2"/>
      </rPr>
      <t xml:space="preserve"> Checklist Items left blank will be scored as zero points in the </t>
    </r>
    <r>
      <rPr>
        <b/>
        <sz val="10"/>
        <color indexed="10"/>
        <rFont val="Calibri"/>
        <family val="2"/>
      </rPr>
      <t>BIDDER</t>
    </r>
    <r>
      <rPr>
        <b/>
        <sz val="10"/>
        <rFont val="Calibri"/>
        <family val="2"/>
      </rPr>
      <t xml:space="preserve"> Qualifications Checklist Score.</t>
    </r>
  </si>
  <si>
    <t>Supporting documents showing knowledge and experience in complying with federal regulations and other applicable laws on Guam, such as OPA 90, and others, including documents showing compliance with all federal regulations and applicable laws.</t>
  </si>
  <si>
    <t>Supporting information showing Business Structure (Company Literature, etc.)</t>
  </si>
  <si>
    <t>BIDDER Qualifications Score</t>
  </si>
  <si>
    <t xml:space="preserve">Mobilization Capability </t>
  </si>
  <si>
    <t xml:space="preserve">Financial Information </t>
  </si>
  <si>
    <t xml:space="preserve">At least three (3) client references for similar or larger contracts shall be submitted by the BIDDERs  (include the Client Name, Position, Company and copies of contracts with the BIDDERs or AFFILIATES).  </t>
  </si>
  <si>
    <t>Insurance Policy</t>
  </si>
  <si>
    <r>
      <t xml:space="preserve">A. </t>
    </r>
    <r>
      <rPr>
        <b/>
        <sz val="12"/>
        <color indexed="10"/>
        <rFont val="Calibri"/>
        <family val="2"/>
      </rPr>
      <t>BIDDER</t>
    </r>
    <r>
      <rPr>
        <b/>
        <sz val="12"/>
        <color indexed="12"/>
        <rFont val="Calibri"/>
        <family val="2"/>
      </rPr>
      <t xml:space="preserve"> Qualifying Score</t>
    </r>
  </si>
  <si>
    <t>Proof Of Capability To Mobilize Full Support Services No Later Than 30 days after contract signing</t>
  </si>
  <si>
    <t>Three-Year Historical:</t>
  </si>
  <si>
    <t>Balance Sheet (Audited)</t>
  </si>
  <si>
    <t>Income Statement (Audited)</t>
  </si>
  <si>
    <t xml:space="preserve">Financial Ratios </t>
  </si>
  <si>
    <t xml:space="preserve">Provide a copy of your Insurance Policy for GPA's review. </t>
  </si>
  <si>
    <r>
      <rPr>
        <b/>
        <sz val="12"/>
        <color indexed="56"/>
        <rFont val="Calibri"/>
        <family val="2"/>
      </rPr>
      <t>B.</t>
    </r>
    <r>
      <rPr>
        <sz val="12"/>
        <color indexed="56"/>
        <rFont val="Calibri"/>
        <family val="2"/>
      </rPr>
      <t xml:space="preserve">   </t>
    </r>
    <r>
      <rPr>
        <b/>
        <sz val="12"/>
        <color indexed="56"/>
        <rFont val="Calibri"/>
        <family val="2"/>
      </rPr>
      <t xml:space="preserve"> Laboratory must be physically existent and established in Guam.</t>
    </r>
    <r>
      <rPr>
        <sz val="12"/>
        <color indexed="56"/>
        <rFont val="Calibri"/>
        <family val="2"/>
      </rPr>
      <t xml:space="preserve">                                                                               </t>
    </r>
    <r>
      <rPr>
        <b/>
        <sz val="12"/>
        <color indexed="56"/>
        <rFont val="Calibri"/>
        <family val="2"/>
      </rPr>
      <t>(Yes = 1 ; No = 0)</t>
    </r>
    <r>
      <rPr>
        <sz val="12"/>
        <color indexed="56"/>
        <rFont val="Calibri"/>
        <family val="2"/>
      </rPr>
      <t xml:space="preserve">
       </t>
    </r>
  </si>
  <si>
    <r>
      <rPr>
        <b/>
        <sz val="12"/>
        <color indexed="56"/>
        <rFont val="Calibri"/>
        <family val="2"/>
      </rPr>
      <t>B.</t>
    </r>
    <r>
      <rPr>
        <sz val="12"/>
        <color indexed="56"/>
        <rFont val="Calibri"/>
        <family val="2"/>
      </rPr>
      <t xml:space="preserve">   </t>
    </r>
    <r>
      <rPr>
        <b/>
        <sz val="12"/>
        <color indexed="56"/>
        <rFont val="Calibri"/>
        <family val="2"/>
      </rPr>
      <t xml:space="preserve"> Laboratory must be physically existent and established in Guam.</t>
    </r>
    <r>
      <rPr>
        <sz val="12"/>
        <color indexed="56"/>
        <rFont val="Calibri"/>
        <family val="2"/>
      </rPr>
      <t xml:space="preserve">                                                                    </t>
    </r>
    <r>
      <rPr>
        <b/>
        <sz val="12"/>
        <color indexed="56"/>
        <rFont val="Calibri"/>
        <family val="2"/>
      </rPr>
      <t>(Yes = 1 ; No = 0)</t>
    </r>
    <r>
      <rPr>
        <sz val="12"/>
        <color indexed="56"/>
        <rFont val="Calibri"/>
        <family val="2"/>
      </rPr>
      <t xml:space="preserve">
       </t>
    </r>
  </si>
  <si>
    <t>D.    No exceptions, addendums to contract requirements                                                                                       (Yes = 1 ; No = 0)</t>
  </si>
  <si>
    <t>FINAL QUALIFICATIONS SCORE (A x B x C x D)</t>
  </si>
  <si>
    <r>
      <rPr>
        <b/>
        <sz val="12"/>
        <color indexed="56"/>
        <rFont val="Calibri"/>
        <family val="2"/>
      </rPr>
      <t>C.</t>
    </r>
    <r>
      <rPr>
        <sz val="12"/>
        <color indexed="56"/>
        <rFont val="Calibri"/>
        <family val="2"/>
      </rPr>
      <t xml:space="preserve">   </t>
    </r>
    <r>
      <rPr>
        <b/>
        <sz val="12"/>
        <color indexed="56"/>
        <rFont val="Calibri"/>
        <family val="2"/>
      </rPr>
      <t xml:space="preserve"> Compliance with Volume II- Schedule A : 100% testing capability in Contractor's Guam Laboratory Facility (Yes = 1 ; No = 0)</t>
    </r>
    <r>
      <rPr>
        <sz val="12"/>
        <color indexed="56"/>
        <rFont val="Calibri"/>
        <family val="2"/>
      </rPr>
      <t xml:space="preserve">
       </t>
    </r>
  </si>
  <si>
    <t>BIDDER NAME:</t>
  </si>
  <si>
    <t xml:space="preserve">   • Provide valid certificate of accredtitation for all laboratory staff</t>
  </si>
  <si>
    <t xml:space="preserve">   • Provide valid certificate of accredtitation for the laboratory facility</t>
  </si>
  <si>
    <t xml:space="preserve">   • Provide valid certificate of  IFIA accreditation for all staff surveyors</t>
  </si>
  <si>
    <t xml:space="preserve">  • Provide valid certificate of accredtitation or satisfactory participation of laboratory in Correlation Schemes as required under Volume II Section 3.4.g. and other pertinent sections in the solicitation document.</t>
  </si>
  <si>
    <t xml:space="preserve">• Successful completion or on-going contracts for Petroleum Inspection and Testing, within the last five (5) years. </t>
  </si>
  <si>
    <t xml:space="preserve">Supporting information showing extensive and reliable experience in Petroleum Inspection and Testing. Information should include, at least, the following:
</t>
  </si>
  <si>
    <t>=SUM(R[1]C:R[3]C)</t>
  </si>
  <si>
    <t xml:space="preserve">   • Provide a checklist showing laboratory compliance with the quality testing capability required under Volume II Section 3.4. and Schedule A, and other pertinent sections in the solicitation document.</t>
  </si>
  <si>
    <r>
      <rPr>
        <b/>
        <sz val="12"/>
        <color indexed="56"/>
        <rFont val="Calibri"/>
        <family val="2"/>
      </rPr>
      <t>C.</t>
    </r>
    <r>
      <rPr>
        <sz val="12"/>
        <color indexed="56"/>
        <rFont val="Calibri"/>
        <family val="2"/>
      </rPr>
      <t xml:space="preserve">   </t>
    </r>
    <r>
      <rPr>
        <b/>
        <sz val="12"/>
        <color indexed="56"/>
        <rFont val="Calibri"/>
        <family val="2"/>
      </rPr>
      <t xml:space="preserve"> Compliance with Volume II- Schedule A : 60% testing capability in Contractor's Guam Laboratory Facility (Yes = 1 ; No = 0)</t>
    </r>
    <r>
      <rPr>
        <sz val="12"/>
        <color indexed="56"/>
        <rFont val="Calibri"/>
        <family val="2"/>
      </rPr>
      <t xml:space="preserve">
       </t>
    </r>
  </si>
  <si>
    <t xml:space="preserve">BIDDERs will be given an electronic copy of this Qualitative Proposal Scoring Worksheet which shall be used during evaluation.                                                                                                                              Bidders are required to fill in Part 1 and Part 2 of this worksheet as part of Qualitative Proposal Evaluation. </t>
  </si>
  <si>
    <t>MS IFB GPA-   -26: Qualitative Proposal Scoring (Qualitative Evaluation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</si>
</sst>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3" x14ac:knownFonts="1">
    <font>
      <sz val="11"/>
      <color theme="1"/>
      <name val="Calibri"/>
      <family val="2"/>
      <scheme val="minor"/>
    </font>
    <font>
      <sz val="11"/>
      <color indexed="8"/>
      <name val="Calibri"/>
      <family val="2"/>
    </font>
    <font>
      <sz val="10"/>
      <name val="Calibri"/>
      <family val="2"/>
    </font>
    <font>
      <b/>
      <sz val="10"/>
      <color indexed="9"/>
      <name val="Calibri"/>
      <family val="2"/>
    </font>
    <font>
      <b/>
      <sz val="18"/>
      <color indexed="56"/>
      <name val="Calibri"/>
      <family val="2"/>
    </font>
    <font>
      <sz val="18"/>
      <color indexed="56"/>
      <name val="Calibri"/>
      <family val="2"/>
    </font>
    <font>
      <b/>
      <sz val="18"/>
      <color indexed="8"/>
      <name val="Calibri"/>
      <family val="2"/>
    </font>
    <font>
      <sz val="18"/>
      <color indexed="8"/>
      <name val="Calibri"/>
      <family val="2"/>
    </font>
    <font>
      <b/>
      <sz val="14"/>
      <color indexed="10"/>
      <name val="Calibri"/>
      <family val="2"/>
    </font>
    <font>
      <b/>
      <sz val="10"/>
      <color indexed="56"/>
      <name val="Calibri"/>
      <family val="2"/>
    </font>
    <font>
      <b/>
      <sz val="10"/>
      <name val="Calibri"/>
      <family val="2"/>
    </font>
    <font>
      <i/>
      <sz val="10"/>
      <name val="Calibri"/>
      <family val="2"/>
    </font>
    <font>
      <b/>
      <sz val="10"/>
      <color indexed="12"/>
      <name val="Calibri"/>
      <family val="2"/>
    </font>
    <font>
      <b/>
      <sz val="10"/>
      <color indexed="63"/>
      <name val="Calibri"/>
      <family val="2"/>
    </font>
    <font>
      <sz val="10"/>
      <color indexed="63"/>
      <name val="Calibri"/>
      <family val="2"/>
    </font>
    <font>
      <b/>
      <sz val="14"/>
      <name val="Calibri"/>
      <family val="2"/>
    </font>
    <font>
      <sz val="10"/>
      <color indexed="9"/>
      <name val="Calibri"/>
      <family val="2"/>
    </font>
    <font>
      <b/>
      <sz val="12"/>
      <color indexed="12"/>
      <name val="Calibri"/>
      <family val="2"/>
    </font>
    <font>
      <b/>
      <sz val="10"/>
      <color indexed="10"/>
      <name val="Calibri"/>
      <family val="2"/>
    </font>
    <font>
      <sz val="11"/>
      <name val="Calibri"/>
      <family val="2"/>
    </font>
    <font>
      <b/>
      <sz val="11"/>
      <name val="Calibri"/>
      <family val="2"/>
    </font>
    <font>
      <b/>
      <sz val="12"/>
      <color indexed="81"/>
      <name val="Tahoma"/>
      <family val="2"/>
    </font>
    <font>
      <sz val="12"/>
      <color indexed="81"/>
      <name val="Tahoma"/>
      <family val="2"/>
    </font>
    <font>
      <b/>
      <sz val="14"/>
      <color indexed="12"/>
      <name val="Calibri"/>
      <family val="2"/>
    </font>
    <font>
      <sz val="12"/>
      <name val="Calibri"/>
      <family val="2"/>
    </font>
    <font>
      <b/>
      <sz val="12"/>
      <name val="Calibri"/>
      <family val="2"/>
    </font>
    <font>
      <b/>
      <sz val="12"/>
      <color indexed="10"/>
      <name val="Calibri"/>
      <family val="2"/>
    </font>
    <font>
      <sz val="12"/>
      <color indexed="12"/>
      <name val="Calibri"/>
      <family val="2"/>
    </font>
    <font>
      <b/>
      <i/>
      <sz val="10"/>
      <name val="Calibri"/>
      <family val="2"/>
    </font>
    <font>
      <sz val="8"/>
      <name val="Calibri"/>
      <family val="2"/>
    </font>
    <font>
      <b/>
      <sz val="11"/>
      <color indexed="12"/>
      <name val="Calibri"/>
      <family val="2"/>
    </font>
    <font>
      <sz val="12"/>
      <color indexed="56"/>
      <name val="Calibri"/>
      <family val="2"/>
    </font>
    <font>
      <b/>
      <sz val="12"/>
      <color indexed="56"/>
      <name val="Calibri"/>
      <family val="2"/>
    </font>
  </fonts>
  <fills count="11">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44"/>
        <bgColor indexed="64"/>
      </patternFill>
    </fill>
    <fill>
      <patternFill patternType="solid">
        <fgColor indexed="45"/>
        <bgColor indexed="64"/>
      </patternFill>
    </fill>
    <fill>
      <patternFill patternType="solid">
        <fgColor indexed="29"/>
        <bgColor indexed="64"/>
      </patternFill>
    </fill>
    <fill>
      <patternFill patternType="solid">
        <fgColor indexed="23"/>
        <bgColor indexed="64"/>
      </patternFill>
    </fill>
  </fills>
  <borders count="62">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64"/>
      </left>
      <right style="thin">
        <color indexed="9"/>
      </right>
      <top/>
      <bottom/>
      <diagonal/>
    </border>
    <border>
      <left style="thin">
        <color indexed="9"/>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bottom style="thin">
        <color indexed="64"/>
      </bottom>
      <diagonal/>
    </border>
    <border>
      <left/>
      <right style="double">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57">
    <xf numFmtId="0" fontId="0" fillId="0" borderId="0" xfId="0"/>
    <xf numFmtId="0" fontId="2" fillId="2" borderId="0" xfId="0" applyFont="1" applyFill="1" applyAlignment="1" applyProtection="1">
      <alignment horizontal="center" vertical="center" wrapText="1"/>
      <protection hidden="1"/>
    </xf>
    <xf numFmtId="0" fontId="2" fillId="2" borderId="0" xfId="0" applyFont="1" applyFill="1" applyProtection="1">
      <protection hidden="1"/>
    </xf>
    <xf numFmtId="0" fontId="3" fillId="2" borderId="0" xfId="0" applyFont="1" applyFill="1" applyBorder="1" applyAlignment="1" applyProtection="1">
      <alignment horizontal="center" wrapText="1"/>
      <protection hidden="1"/>
    </xf>
    <xf numFmtId="0" fontId="2" fillId="2" borderId="1" xfId="0" applyFont="1" applyFill="1" applyBorder="1" applyAlignment="1" applyProtection="1">
      <alignment horizontal="center" vertical="center" wrapText="1"/>
      <protection hidden="1"/>
    </xf>
    <xf numFmtId="0" fontId="2" fillId="2" borderId="2" xfId="0" applyFont="1" applyFill="1" applyBorder="1" applyAlignment="1" applyProtection="1">
      <alignment horizontal="justify" vertical="center" wrapText="1"/>
      <protection hidden="1"/>
    </xf>
    <xf numFmtId="0" fontId="10" fillId="2" borderId="1" xfId="0" applyFont="1" applyFill="1" applyBorder="1" applyAlignment="1" applyProtection="1">
      <alignment horizontal="center" vertical="center" wrapText="1"/>
      <protection hidden="1"/>
    </xf>
    <xf numFmtId="0" fontId="10" fillId="2" borderId="2"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left" vertical="center" wrapText="1"/>
      <protection hidden="1"/>
    </xf>
    <xf numFmtId="0" fontId="2" fillId="2" borderId="2"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2" fillId="2" borderId="3" xfId="0" applyFont="1" applyFill="1" applyBorder="1" applyAlignment="1" applyProtection="1">
      <alignment horizontal="center" vertical="center" wrapText="1"/>
      <protection hidden="1"/>
    </xf>
    <xf numFmtId="0" fontId="2" fillId="2" borderId="4" xfId="0" applyFont="1" applyFill="1" applyBorder="1" applyAlignment="1" applyProtection="1">
      <alignment horizontal="justify" vertical="center" wrapText="1"/>
      <protection hidden="1"/>
    </xf>
    <xf numFmtId="0" fontId="10" fillId="2" borderId="2" xfId="0" applyFont="1" applyFill="1" applyBorder="1" applyAlignment="1" applyProtection="1">
      <alignment horizontal="justify" vertical="center" wrapText="1"/>
      <protection hidden="1"/>
    </xf>
    <xf numFmtId="0" fontId="10" fillId="3" borderId="5" xfId="0" applyFont="1" applyFill="1" applyBorder="1" applyAlignment="1" applyProtection="1">
      <alignment horizontal="center" vertical="center" wrapText="1"/>
      <protection hidden="1"/>
    </xf>
    <xf numFmtId="0" fontId="10" fillId="3" borderId="6" xfId="0" applyFont="1" applyFill="1" applyBorder="1" applyAlignment="1" applyProtection="1">
      <alignment horizontal="left" vertical="center" wrapText="1"/>
      <protection hidden="1"/>
    </xf>
    <xf numFmtId="0" fontId="10" fillId="2" borderId="2" xfId="0" applyFont="1" applyFill="1" applyBorder="1" applyAlignment="1" applyProtection="1">
      <alignment horizontal="left" vertical="center" wrapText="1"/>
      <protection hidden="1"/>
    </xf>
    <xf numFmtId="0" fontId="12" fillId="2" borderId="1" xfId="0" applyFont="1" applyFill="1" applyBorder="1" applyAlignment="1" applyProtection="1">
      <alignment horizontal="center" vertical="center" wrapText="1"/>
      <protection hidden="1"/>
    </xf>
    <xf numFmtId="0" fontId="12" fillId="2" borderId="2" xfId="0" applyFont="1" applyFill="1" applyBorder="1" applyAlignment="1" applyProtection="1">
      <alignment horizontal="center" vertical="center" wrapText="1"/>
      <protection hidden="1"/>
    </xf>
    <xf numFmtId="0" fontId="13" fillId="2" borderId="1"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justify" vertical="center" wrapText="1"/>
      <protection hidden="1"/>
    </xf>
    <xf numFmtId="0" fontId="14" fillId="2" borderId="1"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left" vertical="center" wrapText="1"/>
      <protection hidden="1"/>
    </xf>
    <xf numFmtId="0" fontId="13" fillId="4" borderId="7" xfId="0" applyFont="1" applyFill="1" applyBorder="1" applyAlignment="1" applyProtection="1">
      <alignment horizontal="center" vertical="center" wrapText="1"/>
      <protection hidden="1"/>
    </xf>
    <xf numFmtId="0" fontId="13" fillId="4" borderId="8" xfId="0" applyFont="1" applyFill="1" applyBorder="1" applyAlignment="1" applyProtection="1">
      <alignment horizontal="left" vertical="center" wrapText="1"/>
      <protection hidden="1"/>
    </xf>
    <xf numFmtId="0" fontId="2" fillId="2" borderId="9" xfId="0" applyFont="1" applyFill="1" applyBorder="1" applyAlignment="1" applyProtection="1">
      <alignment horizontal="center" vertical="center" wrapText="1"/>
      <protection hidden="1"/>
    </xf>
    <xf numFmtId="0" fontId="2" fillId="2" borderId="10" xfId="0" applyFont="1" applyFill="1" applyBorder="1" applyAlignment="1" applyProtection="1">
      <alignment horizontal="justify" vertical="center" wrapText="1"/>
      <protection hidden="1"/>
    </xf>
    <xf numFmtId="0" fontId="13" fillId="2" borderId="2" xfId="0" applyFont="1" applyFill="1" applyBorder="1" applyAlignment="1" applyProtection="1">
      <alignment horizontal="left" vertical="center" wrapText="1"/>
      <protection hidden="1"/>
    </xf>
    <xf numFmtId="0" fontId="2" fillId="2" borderId="0" xfId="0" applyFont="1" applyFill="1" applyAlignment="1" applyProtection="1">
      <alignment horizontal="justify" vertical="center" wrapText="1"/>
      <protection hidden="1"/>
    </xf>
    <xf numFmtId="0" fontId="16" fillId="2" borderId="0" xfId="0" applyFont="1" applyFill="1" applyBorder="1" applyAlignment="1" applyProtection="1">
      <alignment horizontal="center"/>
      <protection hidden="1"/>
    </xf>
    <xf numFmtId="0" fontId="3" fillId="2" borderId="0" xfId="0" applyFont="1" applyFill="1" applyBorder="1" applyAlignment="1" applyProtection="1">
      <alignment horizontal="left" vertical="top" wrapText="1"/>
      <protection hidden="1"/>
    </xf>
    <xf numFmtId="0" fontId="2" fillId="4" borderId="0" xfId="0" applyFont="1" applyFill="1" applyAlignment="1" applyProtection="1">
      <alignment horizontal="center"/>
      <protection hidden="1"/>
    </xf>
    <xf numFmtId="0" fontId="2" fillId="2" borderId="0" xfId="0" applyFont="1" applyFill="1" applyAlignment="1" applyProtection="1">
      <alignment horizontal="center"/>
      <protection hidden="1"/>
    </xf>
    <xf numFmtId="1" fontId="3" fillId="2" borderId="0" xfId="0" applyNumberFormat="1" applyFont="1" applyFill="1" applyAlignment="1" applyProtection="1">
      <alignment wrapText="1"/>
      <protection hidden="1"/>
    </xf>
    <xf numFmtId="0" fontId="16" fillId="2" borderId="0" xfId="0" applyFont="1" applyFill="1" applyProtection="1">
      <protection hidden="1"/>
    </xf>
    <xf numFmtId="0" fontId="10" fillId="2" borderId="11" xfId="0" applyFont="1" applyFill="1" applyBorder="1" applyAlignment="1" applyProtection="1">
      <alignment horizontal="center" vertical="center" wrapText="1"/>
      <protection hidden="1"/>
    </xf>
    <xf numFmtId="0" fontId="10" fillId="2" borderId="12" xfId="0" applyFont="1" applyFill="1" applyBorder="1" applyAlignment="1" applyProtection="1">
      <alignment horizontal="center" vertical="center" wrapText="1"/>
      <protection hidden="1"/>
    </xf>
    <xf numFmtId="0" fontId="18" fillId="5" borderId="12" xfId="0" applyFont="1" applyFill="1" applyBorder="1" applyAlignment="1" applyProtection="1">
      <alignment horizontal="center" vertical="center" wrapText="1"/>
      <protection hidden="1"/>
    </xf>
    <xf numFmtId="0" fontId="2" fillId="2" borderId="13" xfId="0" applyFont="1" applyFill="1" applyBorder="1" applyAlignment="1" applyProtection="1">
      <alignment horizontal="center" vertical="center" wrapText="1"/>
      <protection hidden="1"/>
    </xf>
    <xf numFmtId="0" fontId="10" fillId="2" borderId="14" xfId="0" applyFont="1" applyFill="1" applyBorder="1" applyAlignment="1" applyProtection="1">
      <alignment horizontal="justify" vertical="center" wrapText="1"/>
      <protection hidden="1"/>
    </xf>
    <xf numFmtId="49" fontId="10" fillId="2" borderId="15" xfId="0" applyNumberFormat="1" applyFont="1" applyFill="1" applyBorder="1" applyAlignment="1" applyProtection="1">
      <alignment horizontal="justify" vertical="center" wrapText="1"/>
      <protection hidden="1"/>
    </xf>
    <xf numFmtId="0" fontId="10" fillId="2" borderId="16" xfId="0" applyFont="1" applyFill="1" applyBorder="1" applyAlignment="1" applyProtection="1">
      <alignment horizontal="center" vertical="center" wrapText="1"/>
      <protection hidden="1"/>
    </xf>
    <xf numFmtId="49" fontId="10" fillId="2" borderId="17" xfId="0" applyNumberFormat="1" applyFont="1" applyFill="1" applyBorder="1" applyAlignment="1" applyProtection="1">
      <alignment horizontal="left" vertical="center" wrapText="1"/>
      <protection hidden="1"/>
    </xf>
    <xf numFmtId="49" fontId="2" fillId="2" borderId="18" xfId="0" applyNumberFormat="1" applyFont="1" applyFill="1" applyBorder="1" applyAlignment="1" applyProtection="1">
      <alignment horizontal="justify" vertical="center" wrapText="1"/>
      <protection hidden="1"/>
    </xf>
    <xf numFmtId="0" fontId="10" fillId="2" borderId="13" xfId="0" applyFont="1" applyFill="1" applyBorder="1" applyAlignment="1" applyProtection="1">
      <alignment horizontal="center" vertical="center" wrapText="1"/>
      <protection hidden="1"/>
    </xf>
    <xf numFmtId="49" fontId="2" fillId="2" borderId="17" xfId="0" applyNumberFormat="1" applyFont="1" applyFill="1" applyBorder="1" applyAlignment="1" applyProtection="1">
      <alignment horizontal="left" vertical="center" wrapText="1"/>
      <protection hidden="1"/>
    </xf>
    <xf numFmtId="49" fontId="2" fillId="2" borderId="17" xfId="0" applyNumberFormat="1" applyFont="1" applyFill="1" applyBorder="1" applyAlignment="1" applyProtection="1">
      <alignment horizontal="justify" vertical="center" wrapText="1"/>
      <protection locked="0"/>
    </xf>
    <xf numFmtId="0" fontId="10" fillId="2" borderId="19" xfId="0" applyFont="1" applyFill="1" applyBorder="1" applyAlignment="1" applyProtection="1">
      <alignment horizontal="center" vertical="center" wrapText="1"/>
      <protection hidden="1"/>
    </xf>
    <xf numFmtId="0" fontId="2" fillId="2" borderId="20" xfId="0" applyFont="1" applyFill="1" applyBorder="1" applyAlignment="1" applyProtection="1">
      <alignment horizontal="center" vertical="center" wrapText="1"/>
      <protection hidden="1"/>
    </xf>
    <xf numFmtId="49" fontId="10" fillId="2" borderId="17" xfId="0" applyNumberFormat="1" applyFont="1" applyFill="1" applyBorder="1" applyAlignment="1" applyProtection="1">
      <alignment horizontal="justify" vertical="center" wrapText="1"/>
      <protection hidden="1"/>
    </xf>
    <xf numFmtId="49" fontId="2" fillId="2" borderId="17" xfId="0" applyNumberFormat="1" applyFont="1" applyFill="1" applyBorder="1" applyAlignment="1" applyProtection="1">
      <alignment horizontal="justify" vertical="center" wrapText="1"/>
      <protection hidden="1"/>
    </xf>
    <xf numFmtId="0" fontId="2" fillId="2" borderId="22" xfId="0" applyFont="1" applyFill="1" applyBorder="1" applyAlignment="1" applyProtection="1">
      <alignment horizontal="center" vertical="center" wrapText="1"/>
      <protection hidden="1"/>
    </xf>
    <xf numFmtId="49" fontId="2" fillId="2" borderId="22" xfId="0" applyNumberFormat="1" applyFont="1" applyFill="1" applyBorder="1" applyAlignment="1" applyProtection="1">
      <alignment horizontal="left" vertical="center" wrapText="1"/>
      <protection hidden="1"/>
    </xf>
    <xf numFmtId="49" fontId="2" fillId="2" borderId="22" xfId="0" applyNumberFormat="1" applyFont="1" applyFill="1" applyBorder="1" applyAlignment="1" applyProtection="1">
      <alignment horizontal="justify" vertical="center" wrapText="1"/>
    </xf>
    <xf numFmtId="0" fontId="2" fillId="2" borderId="0" xfId="0" applyFont="1" applyFill="1" applyBorder="1" applyAlignment="1" applyProtection="1">
      <alignment horizontal="center" vertical="center" wrapText="1"/>
      <protection hidden="1"/>
    </xf>
    <xf numFmtId="49" fontId="2" fillId="2" borderId="0" xfId="0" applyNumberFormat="1" applyFont="1" applyFill="1" applyBorder="1" applyAlignment="1" applyProtection="1">
      <alignment horizontal="left" vertical="center" wrapText="1"/>
      <protection hidden="1"/>
    </xf>
    <xf numFmtId="49" fontId="2" fillId="2" borderId="0" xfId="0" applyNumberFormat="1" applyFont="1" applyFill="1" applyBorder="1" applyAlignment="1" applyProtection="1">
      <alignment horizontal="justify" vertical="center" wrapText="1"/>
    </xf>
    <xf numFmtId="0" fontId="10" fillId="2" borderId="23" xfId="0" applyFont="1" applyFill="1" applyBorder="1" applyAlignment="1" applyProtection="1">
      <alignment horizontal="center" vertical="center" wrapText="1"/>
      <protection hidden="1"/>
    </xf>
    <xf numFmtId="0" fontId="10" fillId="2" borderId="0" xfId="0" applyFont="1" applyFill="1" applyBorder="1" applyAlignment="1" applyProtection="1">
      <alignment horizontal="left" vertical="center" wrapText="1"/>
      <protection hidden="1"/>
    </xf>
    <xf numFmtId="0" fontId="2" fillId="2" borderId="0" xfId="0" applyFont="1" applyFill="1" applyBorder="1" applyAlignment="1" applyProtection="1">
      <alignment horizontal="left" vertical="center" wrapText="1"/>
      <protection hidden="1"/>
    </xf>
    <xf numFmtId="0" fontId="10" fillId="2" borderId="0" xfId="0" applyFont="1" applyFill="1" applyAlignment="1" applyProtection="1">
      <alignment wrapText="1"/>
      <protection hidden="1"/>
    </xf>
    <xf numFmtId="0" fontId="10" fillId="2" borderId="0" xfId="0" applyFont="1" applyFill="1" applyProtection="1">
      <protection hidden="1"/>
    </xf>
    <xf numFmtId="43" fontId="19" fillId="2" borderId="0" xfId="1" applyFont="1" applyFill="1" applyAlignment="1" applyProtection="1">
      <alignment vertical="center"/>
      <protection hidden="1"/>
    </xf>
    <xf numFmtId="0" fontId="19" fillId="2" borderId="0" xfId="0" applyFont="1" applyFill="1" applyProtection="1">
      <protection hidden="1"/>
    </xf>
    <xf numFmtId="0" fontId="20" fillId="3" borderId="23" xfId="0" applyFont="1" applyFill="1" applyBorder="1" applyAlignment="1" applyProtection="1">
      <alignment horizontal="center" vertical="center" wrapText="1"/>
      <protection hidden="1"/>
    </xf>
    <xf numFmtId="164" fontId="20" fillId="3" borderId="23" xfId="2" applyNumberFormat="1" applyFont="1" applyFill="1" applyBorder="1" applyAlignment="1" applyProtection="1">
      <alignment horizontal="center" vertical="center" wrapText="1"/>
      <protection hidden="1"/>
    </xf>
    <xf numFmtId="0" fontId="19" fillId="2" borderId="23" xfId="0" applyFont="1" applyFill="1" applyBorder="1" applyAlignment="1" applyProtection="1">
      <alignment horizontal="center" vertical="center" wrapText="1"/>
      <protection hidden="1"/>
    </xf>
    <xf numFmtId="0" fontId="19" fillId="2" borderId="23" xfId="0" applyFont="1" applyFill="1" applyBorder="1" applyAlignment="1" applyProtection="1">
      <alignment horizontal="justify" vertical="center" wrapText="1"/>
      <protection hidden="1"/>
    </xf>
    <xf numFmtId="0" fontId="19" fillId="2" borderId="23" xfId="0" applyFont="1" applyFill="1" applyBorder="1" applyAlignment="1" applyProtection="1">
      <alignment horizontal="center" vertical="center"/>
      <protection hidden="1"/>
    </xf>
    <xf numFmtId="164" fontId="19" fillId="2" borderId="23" xfId="2" applyNumberFormat="1" applyFont="1" applyFill="1" applyBorder="1" applyAlignment="1" applyProtection="1">
      <alignment horizontal="center" vertical="center"/>
      <protection hidden="1"/>
    </xf>
    <xf numFmtId="164" fontId="20" fillId="2" borderId="23" xfId="2" applyNumberFormat="1" applyFont="1" applyFill="1" applyBorder="1" applyAlignment="1" applyProtection="1">
      <alignment horizontal="center" vertical="center"/>
      <protection hidden="1"/>
    </xf>
    <xf numFmtId="0" fontId="20" fillId="2" borderId="0" xfId="0" applyFont="1" applyFill="1" applyProtection="1">
      <protection hidden="1"/>
    </xf>
    <xf numFmtId="49" fontId="20" fillId="2" borderId="23" xfId="0" applyNumberFormat="1" applyFont="1" applyFill="1" applyBorder="1" applyAlignment="1" applyProtection="1">
      <alignment horizontal="justify" vertical="center" wrapText="1"/>
      <protection hidden="1"/>
    </xf>
    <xf numFmtId="0" fontId="20" fillId="2" borderId="23" xfId="0" applyFont="1" applyFill="1" applyBorder="1" applyAlignment="1" applyProtection="1">
      <alignment horizontal="center" vertical="center"/>
      <protection hidden="1"/>
    </xf>
    <xf numFmtId="0" fontId="20" fillId="2" borderId="23" xfId="0" applyFont="1" applyFill="1" applyBorder="1" applyProtection="1">
      <protection hidden="1"/>
    </xf>
    <xf numFmtId="164" fontId="20" fillId="2" borderId="0" xfId="0" applyNumberFormat="1" applyFont="1" applyFill="1" applyProtection="1">
      <protection hidden="1"/>
    </xf>
    <xf numFmtId="49" fontId="19" fillId="2" borderId="23" xfId="0" applyNumberFormat="1" applyFont="1" applyFill="1" applyBorder="1" applyAlignment="1" applyProtection="1">
      <alignment horizontal="left" vertical="center" wrapText="1" indent="1"/>
      <protection hidden="1"/>
    </xf>
    <xf numFmtId="49" fontId="20" fillId="2" borderId="23" xfId="0" applyNumberFormat="1" applyFont="1" applyFill="1" applyBorder="1" applyAlignment="1" applyProtection="1">
      <alignment horizontal="left" vertical="center" wrapText="1"/>
      <protection hidden="1"/>
    </xf>
    <xf numFmtId="0" fontId="19" fillId="2" borderId="24" xfId="0" applyFont="1" applyFill="1" applyBorder="1" applyAlignment="1" applyProtection="1">
      <protection hidden="1"/>
    </xf>
    <xf numFmtId="0" fontId="20" fillId="2" borderId="23" xfId="0" applyFont="1" applyFill="1" applyBorder="1" applyAlignment="1" applyProtection="1">
      <alignment horizontal="center"/>
      <protection hidden="1"/>
    </xf>
    <xf numFmtId="0" fontId="20" fillId="2" borderId="23" xfId="0" applyFont="1" applyFill="1" applyBorder="1" applyAlignment="1" applyProtection="1">
      <alignment horizontal="center" vertical="center" wrapText="1"/>
      <protection hidden="1"/>
    </xf>
    <xf numFmtId="0" fontId="20" fillId="2" borderId="24" xfId="0" applyFont="1" applyFill="1" applyBorder="1" applyAlignment="1" applyProtection="1">
      <alignment vertical="center" wrapText="1"/>
      <protection hidden="1"/>
    </xf>
    <xf numFmtId="0" fontId="20" fillId="0" borderId="23" xfId="0" applyFont="1" applyBorder="1" applyAlignment="1" applyProtection="1">
      <alignment vertical="center" wrapText="1"/>
      <protection hidden="1"/>
    </xf>
    <xf numFmtId="0" fontId="19" fillId="2" borderId="23" xfId="0" applyFont="1" applyFill="1" applyBorder="1" applyProtection="1">
      <protection hidden="1"/>
    </xf>
    <xf numFmtId="0" fontId="20" fillId="6" borderId="23" xfId="0" applyFont="1" applyFill="1" applyBorder="1" applyAlignment="1" applyProtection="1">
      <alignment horizontal="center" vertical="center"/>
      <protection hidden="1"/>
    </xf>
    <xf numFmtId="0" fontId="19" fillId="2" borderId="0" xfId="0" applyFont="1" applyFill="1" applyBorder="1" applyAlignment="1" applyProtection="1">
      <alignment vertical="center" wrapText="1"/>
      <protection hidden="1"/>
    </xf>
    <xf numFmtId="0" fontId="19" fillId="2" borderId="0" xfId="0" applyFont="1" applyFill="1" applyBorder="1" applyAlignment="1" applyProtection="1">
      <alignment horizontal="justify" vertical="center" wrapText="1"/>
      <protection hidden="1"/>
    </xf>
    <xf numFmtId="0" fontId="19" fillId="2" borderId="0" xfId="0" applyFont="1" applyFill="1" applyAlignment="1" applyProtection="1">
      <alignment horizontal="center"/>
      <protection hidden="1"/>
    </xf>
    <xf numFmtId="0" fontId="19" fillId="2" borderId="0" xfId="0" applyFont="1" applyFill="1" applyBorder="1" applyProtection="1">
      <protection hidden="1"/>
    </xf>
    <xf numFmtId="164" fontId="19" fillId="2" borderId="0" xfId="2" applyNumberFormat="1" applyFont="1" applyFill="1" applyBorder="1" applyAlignment="1" applyProtection="1">
      <alignment horizontal="center" vertical="center"/>
      <protection hidden="1"/>
    </xf>
    <xf numFmtId="0" fontId="19" fillId="2" borderId="0" xfId="0" applyFont="1" applyFill="1" applyBorder="1" applyAlignment="1" applyProtection="1">
      <alignment horizontal="center" vertical="center" wrapText="1"/>
      <protection hidden="1"/>
    </xf>
    <xf numFmtId="0" fontId="20" fillId="2" borderId="25" xfId="0" applyFont="1" applyFill="1" applyBorder="1" applyAlignment="1" applyProtection="1">
      <alignment vertical="center"/>
      <protection hidden="1"/>
    </xf>
    <xf numFmtId="43" fontId="19" fillId="2" borderId="26" xfId="1" applyFont="1" applyFill="1" applyBorder="1" applyAlignment="1" applyProtection="1">
      <alignment vertical="center"/>
      <protection hidden="1"/>
    </xf>
    <xf numFmtId="0" fontId="20" fillId="2" borderId="27" xfId="0" applyFont="1" applyFill="1" applyBorder="1" applyAlignment="1" applyProtection="1">
      <alignment vertical="center"/>
      <protection hidden="1"/>
    </xf>
    <xf numFmtId="43" fontId="19" fillId="2" borderId="28" xfId="1" applyFont="1" applyFill="1" applyBorder="1" applyAlignment="1" applyProtection="1">
      <alignment vertical="center"/>
      <protection hidden="1"/>
    </xf>
    <xf numFmtId="0" fontId="20" fillId="2" borderId="29" xfId="0" applyFont="1" applyFill="1" applyBorder="1" applyAlignment="1" applyProtection="1">
      <alignment vertical="center"/>
      <protection hidden="1"/>
    </xf>
    <xf numFmtId="43" fontId="19" fillId="2" borderId="30" xfId="1" applyFont="1" applyFill="1" applyBorder="1" applyAlignment="1" applyProtection="1">
      <alignment vertical="center"/>
      <protection hidden="1"/>
    </xf>
    <xf numFmtId="0" fontId="20" fillId="2" borderId="31" xfId="0" applyFont="1" applyFill="1" applyBorder="1" applyAlignment="1" applyProtection="1">
      <alignment vertical="center"/>
      <protection hidden="1"/>
    </xf>
    <xf numFmtId="164" fontId="19" fillId="2" borderId="32" xfId="2" applyNumberFormat="1" applyFont="1" applyFill="1" applyBorder="1" applyAlignment="1" applyProtection="1">
      <alignment vertical="center"/>
      <protection hidden="1"/>
    </xf>
    <xf numFmtId="0" fontId="20" fillId="2" borderId="33" xfId="0" applyFont="1" applyFill="1" applyBorder="1" applyAlignment="1" applyProtection="1">
      <alignment vertical="center"/>
      <protection hidden="1"/>
    </xf>
    <xf numFmtId="164" fontId="19" fillId="2" borderId="34" xfId="2" applyNumberFormat="1" applyFont="1" applyFill="1" applyBorder="1" applyAlignment="1" applyProtection="1">
      <alignment vertical="center"/>
      <protection hidden="1"/>
    </xf>
    <xf numFmtId="0" fontId="19" fillId="2" borderId="23" xfId="0" applyFont="1" applyFill="1" applyBorder="1" applyAlignment="1" applyProtection="1">
      <alignment horizontal="center"/>
      <protection hidden="1"/>
    </xf>
    <xf numFmtId="0" fontId="15" fillId="2" borderId="0" xfId="0" applyFont="1" applyFill="1" applyBorder="1" applyAlignment="1" applyProtection="1">
      <alignment vertical="center"/>
      <protection hidden="1"/>
    </xf>
    <xf numFmtId="0" fontId="2" fillId="2" borderId="0" xfId="0" applyFont="1" applyFill="1" applyBorder="1" applyProtection="1">
      <protection hidden="1"/>
    </xf>
    <xf numFmtId="0" fontId="2" fillId="3" borderId="35" xfId="0" applyFont="1" applyFill="1" applyBorder="1" applyProtection="1">
      <protection hidden="1"/>
    </xf>
    <xf numFmtId="0" fontId="23" fillId="3" borderId="36" xfId="0" applyFont="1" applyFill="1" applyBorder="1" applyAlignment="1" applyProtection="1">
      <alignment horizontal="center" vertical="center"/>
      <protection hidden="1"/>
    </xf>
    <xf numFmtId="1" fontId="23" fillId="3" borderId="23" xfId="0" applyNumberFormat="1" applyFont="1" applyFill="1" applyBorder="1" applyAlignment="1" applyProtection="1">
      <alignment horizontal="center" vertical="center"/>
      <protection hidden="1"/>
    </xf>
    <xf numFmtId="0" fontId="24" fillId="2" borderId="0" xfId="0" applyFont="1" applyFill="1" applyProtection="1">
      <protection hidden="1"/>
    </xf>
    <xf numFmtId="0" fontId="2" fillId="2" borderId="0" xfId="0" applyFont="1" applyFill="1" applyBorder="1" applyAlignment="1" applyProtection="1">
      <alignment horizontal="center" vertical="center"/>
      <protection hidden="1"/>
    </xf>
    <xf numFmtId="1" fontId="10" fillId="2" borderId="0" xfId="0" applyNumberFormat="1" applyFont="1" applyFill="1" applyBorder="1" applyAlignment="1" applyProtection="1">
      <alignment horizontal="center" vertical="center"/>
      <protection hidden="1"/>
    </xf>
    <xf numFmtId="0" fontId="2" fillId="2" borderId="30" xfId="0" applyFont="1" applyFill="1" applyBorder="1" applyAlignment="1" applyProtection="1">
      <alignment horizontal="center" vertical="center" wrapText="1"/>
      <protection hidden="1"/>
    </xf>
    <xf numFmtId="0" fontId="18" fillId="5" borderId="36" xfId="0" applyFont="1" applyFill="1" applyBorder="1" applyAlignment="1" applyProtection="1">
      <alignment horizontal="center" vertical="center" wrapText="1"/>
      <protection hidden="1"/>
    </xf>
    <xf numFmtId="0" fontId="2" fillId="2" borderId="28" xfId="0" applyFont="1" applyFill="1" applyBorder="1" applyAlignment="1" applyProtection="1">
      <alignment horizontal="justify" vertical="center" wrapText="1"/>
      <protection hidden="1"/>
    </xf>
    <xf numFmtId="0" fontId="2" fillId="2" borderId="15" xfId="0" applyFont="1" applyFill="1" applyBorder="1" applyAlignment="1" applyProtection="1">
      <alignment horizontal="justify" vertical="center" wrapText="1"/>
      <protection hidden="1"/>
    </xf>
    <xf numFmtId="49" fontId="10" fillId="2" borderId="30" xfId="0" applyNumberFormat="1" applyFont="1" applyFill="1" applyBorder="1" applyAlignment="1" applyProtection="1">
      <alignment horizontal="justify" vertical="center" wrapText="1"/>
      <protection hidden="1"/>
    </xf>
    <xf numFmtId="1" fontId="10" fillId="7" borderId="17" xfId="0" applyNumberFormat="1" applyFont="1" applyFill="1" applyBorder="1" applyAlignment="1" applyProtection="1">
      <alignment horizontal="center" vertical="center" wrapText="1"/>
      <protection hidden="1"/>
    </xf>
    <xf numFmtId="49" fontId="2" fillId="2" borderId="30" xfId="0" applyNumberFormat="1" applyFont="1" applyFill="1" applyBorder="1" applyAlignment="1" applyProtection="1">
      <alignment horizontal="justify" vertical="center" wrapText="1"/>
      <protection hidden="1"/>
    </xf>
    <xf numFmtId="1" fontId="10" fillId="2" borderId="17" xfId="0" applyNumberFormat="1" applyFont="1" applyFill="1" applyBorder="1" applyAlignment="1" applyProtection="1">
      <alignment horizontal="center" vertical="center" wrapText="1"/>
      <protection hidden="1"/>
    </xf>
    <xf numFmtId="0" fontId="10" fillId="2" borderId="16" xfId="0" applyFont="1" applyFill="1" applyBorder="1" applyAlignment="1" applyProtection="1">
      <alignment vertical="center" wrapText="1"/>
      <protection hidden="1"/>
    </xf>
    <xf numFmtId="0" fontId="10" fillId="2" borderId="13" xfId="0" applyFont="1" applyFill="1" applyBorder="1" applyAlignment="1" applyProtection="1">
      <alignment vertical="center" wrapText="1"/>
      <protection hidden="1"/>
    </xf>
    <xf numFmtId="0" fontId="10" fillId="0" borderId="37" xfId="0" applyFont="1" applyBorder="1" applyAlignment="1">
      <alignment vertical="center" wrapText="1"/>
    </xf>
    <xf numFmtId="0" fontId="17" fillId="2" borderId="38" xfId="0" applyFont="1" applyFill="1" applyBorder="1" applyAlignment="1" applyProtection="1">
      <alignment vertical="center"/>
      <protection hidden="1"/>
    </xf>
    <xf numFmtId="1" fontId="17" fillId="3" borderId="21" xfId="0" applyNumberFormat="1" applyFont="1" applyFill="1" applyBorder="1" applyAlignment="1" applyProtection="1">
      <alignment horizontal="center" vertical="center"/>
      <protection hidden="1"/>
    </xf>
    <xf numFmtId="49" fontId="10" fillId="2" borderId="22" xfId="0" applyNumberFormat="1" applyFont="1" applyFill="1" applyBorder="1" applyAlignment="1" applyProtection="1">
      <alignment horizontal="justify" vertical="center" wrapText="1"/>
      <protection hidden="1"/>
    </xf>
    <xf numFmtId="1" fontId="10" fillId="2" borderId="22" xfId="0" applyNumberFormat="1" applyFont="1" applyFill="1" applyBorder="1" applyAlignment="1" applyProtection="1">
      <alignment horizontal="center" vertical="center" wrapText="1"/>
      <protection hidden="1"/>
    </xf>
    <xf numFmtId="49" fontId="2" fillId="2" borderId="0" xfId="0" applyNumberFormat="1" applyFont="1" applyFill="1" applyBorder="1" applyAlignment="1" applyProtection="1">
      <alignment horizontal="justify" vertical="center" wrapText="1"/>
      <protection hidden="1"/>
    </xf>
    <xf numFmtId="1" fontId="10" fillId="2" borderId="0" xfId="0" applyNumberFormat="1" applyFont="1" applyFill="1" applyBorder="1" applyAlignment="1" applyProtection="1">
      <alignment horizontal="center" vertical="center" wrapText="1"/>
      <protection hidden="1"/>
    </xf>
    <xf numFmtId="49" fontId="10" fillId="2" borderId="0" xfId="0" applyNumberFormat="1" applyFont="1" applyFill="1" applyBorder="1" applyAlignment="1" applyProtection="1">
      <alignment horizontal="justify" vertical="center" wrapText="1"/>
      <protection hidden="1"/>
    </xf>
    <xf numFmtId="0" fontId="10" fillId="2" borderId="0" xfId="0" applyFont="1" applyFill="1" applyBorder="1" applyAlignment="1" applyProtection="1">
      <alignment vertical="center" wrapText="1"/>
      <protection hidden="1"/>
    </xf>
    <xf numFmtId="49" fontId="2" fillId="2" borderId="39" xfId="0" applyNumberFormat="1" applyFont="1" applyFill="1" applyBorder="1" applyAlignment="1" applyProtection="1">
      <alignment horizontal="justify" vertical="center" wrapText="1"/>
      <protection hidden="1"/>
    </xf>
    <xf numFmtId="49" fontId="25" fillId="2" borderId="40" xfId="0" applyNumberFormat="1" applyFont="1" applyFill="1" applyBorder="1" applyAlignment="1" applyProtection="1">
      <alignment horizontal="justify" vertical="center" wrapText="1"/>
      <protection hidden="1"/>
    </xf>
    <xf numFmtId="1" fontId="10" fillId="2" borderId="41" xfId="0" applyNumberFormat="1" applyFont="1" applyFill="1" applyBorder="1" applyAlignment="1" applyProtection="1">
      <alignment horizontal="center" vertical="center" wrapText="1"/>
      <protection hidden="1"/>
    </xf>
    <xf numFmtId="0" fontId="10" fillId="2" borderId="23" xfId="0" applyFont="1" applyFill="1" applyBorder="1" applyAlignment="1" applyProtection="1">
      <alignment vertical="center" wrapText="1"/>
      <protection hidden="1"/>
    </xf>
    <xf numFmtId="49" fontId="10" fillId="2" borderId="23" xfId="0" applyNumberFormat="1" applyFont="1" applyFill="1" applyBorder="1" applyAlignment="1" applyProtection="1">
      <alignment horizontal="justify" vertical="center" wrapText="1"/>
      <protection hidden="1"/>
    </xf>
    <xf numFmtId="1" fontId="10" fillId="2" borderId="23" xfId="0" applyNumberFormat="1" applyFont="1" applyFill="1" applyBorder="1" applyAlignment="1" applyProtection="1">
      <alignment horizontal="center" vertical="center" wrapText="1"/>
      <protection hidden="1"/>
    </xf>
    <xf numFmtId="49" fontId="2" fillId="2" borderId="23" xfId="0" applyNumberFormat="1" applyFont="1" applyFill="1" applyBorder="1" applyAlignment="1" applyProtection="1">
      <alignment horizontal="justify" vertical="center" wrapText="1"/>
      <protection hidden="1"/>
    </xf>
    <xf numFmtId="1" fontId="2" fillId="2" borderId="0" xfId="0" applyNumberFormat="1" applyFont="1" applyFill="1" applyAlignment="1" applyProtection="1">
      <alignment horizontal="center"/>
      <protection hidden="1"/>
    </xf>
    <xf numFmtId="0" fontId="2" fillId="2" borderId="0" xfId="0" applyFont="1" applyFill="1" applyAlignment="1" applyProtection="1">
      <alignment horizontal="center" vertical="center"/>
      <protection hidden="1"/>
    </xf>
    <xf numFmtId="1" fontId="27" fillId="3" borderId="42" xfId="0" applyNumberFormat="1" applyFont="1" applyFill="1" applyBorder="1" applyAlignment="1" applyProtection="1">
      <alignment horizontal="center" vertical="center"/>
      <protection hidden="1"/>
    </xf>
    <xf numFmtId="1" fontId="2" fillId="2" borderId="0" xfId="0" applyNumberFormat="1" applyFont="1" applyFill="1" applyBorder="1" applyAlignment="1" applyProtection="1">
      <alignment horizontal="center"/>
      <protection hidden="1"/>
    </xf>
    <xf numFmtId="1" fontId="2" fillId="2" borderId="0" xfId="0" applyNumberFormat="1" applyFont="1" applyFill="1" applyBorder="1" applyAlignment="1" applyProtection="1">
      <alignment horizontal="center" vertical="center" wrapText="1"/>
      <protection hidden="1"/>
    </xf>
    <xf numFmtId="0" fontId="13" fillId="2" borderId="2" xfId="0" applyFont="1" applyFill="1" applyBorder="1" applyAlignment="1" applyProtection="1">
      <alignment horizontal="justify" vertical="center" wrapText="1"/>
      <protection hidden="1"/>
    </xf>
    <xf numFmtId="0" fontId="10" fillId="2" borderId="0" xfId="0" applyFont="1" applyFill="1" applyBorder="1" applyAlignment="1" applyProtection="1">
      <alignment horizontal="center" vertical="center" wrapText="1"/>
      <protection hidden="1"/>
    </xf>
    <xf numFmtId="1" fontId="2" fillId="2" borderId="43" xfId="0" applyNumberFormat="1" applyFont="1" applyFill="1" applyBorder="1" applyAlignment="1" applyProtection="1">
      <alignment horizontal="center" vertical="center" wrapText="1"/>
      <protection hidden="1"/>
    </xf>
    <xf numFmtId="1" fontId="10" fillId="8" borderId="43" xfId="0" applyNumberFormat="1" applyFont="1" applyFill="1" applyBorder="1" applyAlignment="1" applyProtection="1">
      <alignment horizontal="center" vertical="center" wrapText="1"/>
      <protection hidden="1"/>
    </xf>
    <xf numFmtId="1" fontId="2" fillId="8" borderId="43" xfId="0" applyNumberFormat="1" applyFont="1" applyFill="1" applyBorder="1" applyAlignment="1" applyProtection="1">
      <alignment horizontal="center" vertical="center" wrapText="1"/>
      <protection hidden="1"/>
    </xf>
    <xf numFmtId="0" fontId="10" fillId="9" borderId="46" xfId="0" applyFont="1" applyFill="1" applyBorder="1" applyAlignment="1" applyProtection="1">
      <alignment horizontal="center" vertical="center" wrapText="1"/>
      <protection hidden="1"/>
    </xf>
    <xf numFmtId="0" fontId="2" fillId="10" borderId="48" xfId="0" applyFont="1" applyFill="1" applyBorder="1" applyAlignment="1" applyProtection="1">
      <alignment horizontal="center" vertical="center" wrapText="1"/>
      <protection hidden="1"/>
    </xf>
    <xf numFmtId="0" fontId="2" fillId="10" borderId="49" xfId="0" applyFont="1" applyFill="1" applyBorder="1" applyAlignment="1" applyProtection="1">
      <alignment horizontal="justify" vertical="center" wrapText="1"/>
      <protection hidden="1"/>
    </xf>
    <xf numFmtId="1" fontId="2" fillId="10" borderId="49" xfId="0" applyNumberFormat="1" applyFont="1" applyFill="1" applyBorder="1" applyAlignment="1" applyProtection="1">
      <alignment horizontal="center" vertical="center" wrapText="1"/>
      <protection hidden="1"/>
    </xf>
    <xf numFmtId="0" fontId="2" fillId="10" borderId="49" xfId="0" applyFont="1" applyFill="1" applyBorder="1" applyAlignment="1" applyProtection="1">
      <alignment horizontal="center" vertical="center" wrapText="1"/>
      <protection hidden="1"/>
    </xf>
    <xf numFmtId="0" fontId="2" fillId="10" borderId="5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wrapText="1"/>
      <protection hidden="1"/>
    </xf>
    <xf numFmtId="0" fontId="30" fillId="3" borderId="23" xfId="0" applyFont="1" applyFill="1" applyBorder="1" applyAlignment="1" applyProtection="1">
      <alignment horizontal="center" vertical="center" wrapText="1"/>
      <protection hidden="1"/>
    </xf>
    <xf numFmtId="0" fontId="2" fillId="2" borderId="17" xfId="0" applyNumberFormat="1" applyFont="1" applyFill="1" applyBorder="1" applyAlignment="1" applyProtection="1">
      <alignment horizontal="left" vertical="center" wrapText="1"/>
      <protection hidden="1"/>
    </xf>
    <xf numFmtId="0" fontId="19" fillId="2" borderId="23" xfId="0" applyFont="1" applyFill="1" applyBorder="1" applyAlignment="1" applyProtection="1">
      <alignment horizontal="left" vertical="center" wrapText="1" indent="1"/>
      <protection hidden="1"/>
    </xf>
    <xf numFmtId="0" fontId="19" fillId="0" borderId="23" xfId="0" applyFont="1" applyFill="1" applyBorder="1" applyAlignment="1" applyProtection="1">
      <alignment horizontal="left" vertical="center" wrapText="1" indent="1"/>
      <protection hidden="1"/>
    </xf>
    <xf numFmtId="0" fontId="10" fillId="2" borderId="0" xfId="0" applyFont="1" applyFill="1" applyBorder="1" applyAlignment="1" applyProtection="1">
      <alignment horizontal="center" vertical="center" wrapText="1"/>
      <protection hidden="1"/>
    </xf>
    <xf numFmtId="0" fontId="2" fillId="10" borderId="57" xfId="0" applyFont="1" applyFill="1" applyBorder="1" applyAlignment="1" applyProtection="1">
      <alignment horizontal="justify" vertical="center" wrapText="1"/>
      <protection hidden="1"/>
    </xf>
    <xf numFmtId="1" fontId="2" fillId="10" borderId="50" xfId="0" applyNumberFormat="1" applyFont="1" applyFill="1" applyBorder="1" applyAlignment="1" applyProtection="1">
      <alignment horizontal="center" vertical="center" wrapText="1"/>
      <protection hidden="1"/>
    </xf>
    <xf numFmtId="1" fontId="10" fillId="5" borderId="43" xfId="0" applyNumberFormat="1" applyFont="1" applyFill="1" applyBorder="1" applyAlignment="1" applyProtection="1">
      <alignment horizontal="center" vertical="center" wrapText="1"/>
      <protection hidden="1"/>
    </xf>
    <xf numFmtId="1" fontId="10" fillId="8" borderId="58" xfId="0" applyNumberFormat="1" applyFont="1" applyFill="1" applyBorder="1" applyAlignment="1" applyProtection="1">
      <alignment horizontal="center" vertical="center" wrapText="1"/>
      <protection hidden="1"/>
    </xf>
    <xf numFmtId="1" fontId="10" fillId="5" borderId="59" xfId="0" applyNumberFormat="1" applyFont="1" applyFill="1" applyBorder="1" applyAlignment="1" applyProtection="1">
      <alignment horizontal="center" vertical="center" wrapText="1"/>
      <protection hidden="1"/>
    </xf>
    <xf numFmtId="0" fontId="31" fillId="2" borderId="0" xfId="0" applyFont="1" applyFill="1" applyProtection="1">
      <protection hidden="1"/>
    </xf>
    <xf numFmtId="1" fontId="31" fillId="2" borderId="0" xfId="0" applyNumberFormat="1" applyFont="1" applyFill="1" applyAlignment="1" applyProtection="1">
      <alignment horizontal="center"/>
      <protection hidden="1"/>
    </xf>
    <xf numFmtId="0" fontId="31" fillId="2" borderId="0" xfId="0" applyFont="1" applyFill="1" applyAlignment="1" applyProtection="1">
      <alignment horizontal="center" vertical="center"/>
      <protection hidden="1"/>
    </xf>
    <xf numFmtId="0" fontId="24" fillId="2" borderId="0" xfId="0" applyFont="1" applyFill="1" applyAlignment="1" applyProtection="1">
      <alignment horizontal="center" vertical="center"/>
      <protection hidden="1"/>
    </xf>
    <xf numFmtId="164" fontId="19" fillId="2" borderId="0" xfId="0" applyNumberFormat="1" applyFont="1" applyFill="1" applyProtection="1">
      <protection hidden="1"/>
    </xf>
    <xf numFmtId="0" fontId="20" fillId="2" borderId="24" xfId="0" applyFont="1" applyFill="1" applyBorder="1" applyAlignment="1" applyProtection="1">
      <alignment horizontal="center" vertical="center" wrapText="1"/>
      <protection hidden="1"/>
    </xf>
    <xf numFmtId="0" fontId="10" fillId="2" borderId="13" xfId="0" applyFont="1" applyFill="1" applyBorder="1" applyAlignment="1" applyProtection="1">
      <alignment horizontal="center" vertical="center" wrapText="1"/>
      <protection hidden="1"/>
    </xf>
    <xf numFmtId="1" fontId="10" fillId="5" borderId="60" xfId="0" applyNumberFormat="1" applyFont="1" applyFill="1" applyBorder="1" applyAlignment="1" applyProtection="1">
      <alignment horizontal="center" vertical="center" wrapText="1"/>
      <protection hidden="1"/>
    </xf>
    <xf numFmtId="0" fontId="31" fillId="0" borderId="0" xfId="0" applyFont="1" applyFill="1" applyBorder="1" applyAlignment="1" applyProtection="1">
      <alignment horizontal="left" vertical="top" wrapText="1"/>
      <protection hidden="1"/>
    </xf>
    <xf numFmtId="1" fontId="27" fillId="0" borderId="0" xfId="0" applyNumberFormat="1" applyFont="1" applyFill="1" applyBorder="1" applyAlignment="1" applyProtection="1">
      <alignment horizontal="center" vertical="center"/>
      <protection hidden="1"/>
    </xf>
    <xf numFmtId="0" fontId="24" fillId="0" borderId="0" xfId="0" applyFont="1" applyFill="1" applyProtection="1">
      <protection hidden="1"/>
    </xf>
    <xf numFmtId="49" fontId="24" fillId="2" borderId="35" xfId="0" applyNumberFormat="1" applyFont="1" applyFill="1" applyBorder="1" applyAlignment="1" applyProtection="1">
      <alignment horizontal="left" vertical="center" wrapText="1" indent="1"/>
      <protection hidden="1"/>
    </xf>
    <xf numFmtId="49" fontId="25" fillId="8" borderId="51" xfId="0" applyNumberFormat="1" applyFont="1" applyFill="1" applyBorder="1" applyAlignment="1" applyProtection="1">
      <alignment horizontal="justify" vertical="center" wrapText="1"/>
      <protection hidden="1"/>
    </xf>
    <xf numFmtId="0" fontId="24" fillId="2" borderId="23" xfId="0" applyFont="1" applyFill="1" applyBorder="1" applyAlignment="1" applyProtection="1">
      <alignment horizontal="left" vertical="center" wrapText="1" indent="1"/>
      <protection hidden="1"/>
    </xf>
    <xf numFmtId="0" fontId="24" fillId="2" borderId="35" xfId="0" applyFont="1" applyFill="1" applyBorder="1" applyAlignment="1" applyProtection="1">
      <alignment horizontal="left" vertical="center" wrapText="1" indent="1"/>
      <protection hidden="1"/>
    </xf>
    <xf numFmtId="0" fontId="24" fillId="2" borderId="23" xfId="0" applyFont="1" applyFill="1" applyBorder="1" applyAlignment="1" applyProtection="1">
      <alignment horizontal="justify" vertical="center" wrapText="1"/>
      <protection hidden="1"/>
    </xf>
    <xf numFmtId="0" fontId="24" fillId="10" borderId="57" xfId="0" applyFont="1" applyFill="1" applyBorder="1" applyAlignment="1" applyProtection="1">
      <alignment horizontal="justify" vertical="center" wrapText="1"/>
      <protection hidden="1"/>
    </xf>
    <xf numFmtId="49" fontId="24" fillId="2" borderId="23" xfId="0" applyNumberFormat="1" applyFont="1" applyFill="1" applyBorder="1" applyAlignment="1" applyProtection="1">
      <alignment horizontal="left" vertical="center" wrapText="1" indent="1"/>
      <protection hidden="1"/>
    </xf>
    <xf numFmtId="49" fontId="25" fillId="2" borderId="35" xfId="0" applyNumberFormat="1" applyFont="1" applyFill="1" applyBorder="1" applyAlignment="1" applyProtection="1">
      <alignment horizontal="left" vertical="center" wrapText="1"/>
      <protection hidden="1"/>
    </xf>
    <xf numFmtId="0" fontId="24" fillId="0" borderId="35" xfId="0" applyFont="1" applyFill="1" applyBorder="1" applyAlignment="1" applyProtection="1">
      <alignment horizontal="left" vertical="center" wrapText="1" indent="1"/>
      <protection hidden="1"/>
    </xf>
    <xf numFmtId="0" fontId="25" fillId="8" borderId="43" xfId="0" applyFont="1" applyFill="1" applyBorder="1" applyAlignment="1" applyProtection="1">
      <alignment horizontal="center" vertical="center" wrapText="1"/>
      <protection hidden="1"/>
    </xf>
    <xf numFmtId="0" fontId="24" fillId="2" borderId="23" xfId="0" applyFont="1" applyFill="1" applyBorder="1" applyAlignment="1" applyProtection="1">
      <alignment horizontal="center" vertical="center"/>
      <protection hidden="1"/>
    </xf>
    <xf numFmtId="1" fontId="24" fillId="10" borderId="50" xfId="0" applyNumberFormat="1" applyFont="1" applyFill="1" applyBorder="1" applyAlignment="1" applyProtection="1">
      <alignment horizontal="center" vertical="center" wrapText="1"/>
      <protection hidden="1"/>
    </xf>
    <xf numFmtId="0" fontId="24" fillId="2" borderId="43" xfId="0" applyFont="1" applyFill="1" applyBorder="1" applyAlignment="1" applyProtection="1">
      <alignment horizontal="center" vertical="center"/>
      <protection hidden="1"/>
    </xf>
    <xf numFmtId="0" fontId="24" fillId="2" borderId="60" xfId="0" applyFont="1" applyFill="1" applyBorder="1" applyAlignment="1" applyProtection="1">
      <alignment horizontal="center" vertical="center"/>
      <protection hidden="1"/>
    </xf>
    <xf numFmtId="0" fontId="24" fillId="2" borderId="59" xfId="0" applyFont="1" applyFill="1" applyBorder="1" applyAlignment="1" applyProtection="1">
      <alignment horizontal="center" vertical="center"/>
      <protection hidden="1"/>
    </xf>
    <xf numFmtId="0" fontId="25" fillId="9" borderId="56" xfId="0" applyFont="1" applyFill="1" applyBorder="1" applyAlignment="1" applyProtection="1">
      <alignment horizontal="center" vertical="center" wrapText="1"/>
      <protection hidden="1"/>
    </xf>
    <xf numFmtId="0" fontId="25" fillId="9" borderId="47" xfId="0" applyFont="1" applyFill="1" applyBorder="1" applyAlignment="1" applyProtection="1">
      <alignment horizontal="center" vertical="center" wrapText="1"/>
      <protection hidden="1"/>
    </xf>
    <xf numFmtId="1" fontId="25" fillId="9" borderId="47" xfId="0" applyNumberFormat="1" applyFont="1" applyFill="1" applyBorder="1" applyAlignment="1" applyProtection="1">
      <alignment horizontal="center" vertical="center" wrapText="1"/>
      <protection hidden="1"/>
    </xf>
    <xf numFmtId="0" fontId="20" fillId="2" borderId="24" xfId="0" applyFont="1" applyFill="1" applyBorder="1" applyAlignment="1" applyProtection="1">
      <alignment horizontal="center" vertical="center" wrapText="1"/>
      <protection hidden="1"/>
    </xf>
    <xf numFmtId="0" fontId="10" fillId="2" borderId="13" xfId="0" applyFont="1" applyFill="1" applyBorder="1" applyAlignment="1" applyProtection="1">
      <alignment horizontal="center" vertical="center" wrapText="1"/>
      <protection hidden="1"/>
    </xf>
    <xf numFmtId="0" fontId="2" fillId="2" borderId="13" xfId="0" applyFont="1" applyFill="1" applyBorder="1" applyAlignment="1" applyProtection="1">
      <alignment horizontal="center" vertical="center" wrapText="1"/>
      <protection hidden="1"/>
    </xf>
    <xf numFmtId="0" fontId="19" fillId="2" borderId="54" xfId="0" applyFont="1" applyFill="1" applyBorder="1" applyAlignment="1" applyProtection="1">
      <alignment horizontal="center" vertical="center" wrapText="1"/>
      <protection hidden="1"/>
    </xf>
    <xf numFmtId="0" fontId="10" fillId="2" borderId="15" xfId="0" applyFont="1" applyFill="1" applyBorder="1" applyAlignment="1" applyProtection="1">
      <alignment horizontal="justify" vertical="center" wrapText="1"/>
      <protection hidden="1"/>
    </xf>
    <xf numFmtId="49" fontId="10" fillId="2" borderId="61" xfId="0" applyNumberFormat="1" applyFont="1" applyFill="1" applyBorder="1" applyAlignment="1" applyProtection="1">
      <alignment horizontal="justify" vertical="center" wrapText="1"/>
      <protection hidden="1"/>
    </xf>
    <xf numFmtId="0" fontId="19" fillId="2" borderId="23" xfId="0" applyFont="1" applyFill="1" applyBorder="1" applyAlignment="1" applyProtection="1">
      <alignment horizontal="left" vertical="center" wrapText="1"/>
      <protection hidden="1"/>
    </xf>
    <xf numFmtId="0" fontId="24" fillId="2" borderId="23" xfId="0" applyFont="1" applyFill="1" applyBorder="1" applyAlignment="1" applyProtection="1">
      <alignment horizontal="left" vertical="center" wrapText="1"/>
      <protection hidden="1"/>
    </xf>
    <xf numFmtId="0" fontId="4" fillId="2" borderId="54" xfId="0" applyFont="1" applyFill="1" applyBorder="1" applyAlignment="1" applyProtection="1">
      <alignment horizontal="center" vertical="center" wrapText="1"/>
      <protection hidden="1"/>
    </xf>
    <xf numFmtId="0" fontId="5" fillId="0" borderId="54" xfId="0" applyFont="1" applyBorder="1" applyAlignment="1">
      <alignment vertical="center" wrapText="1"/>
    </xf>
    <xf numFmtId="0" fontId="6" fillId="2" borderId="55" xfId="0" applyFont="1" applyFill="1" applyBorder="1" applyAlignment="1" applyProtection="1">
      <alignment horizontal="center" vertical="center" wrapText="1"/>
      <protection hidden="1"/>
    </xf>
    <xf numFmtId="0" fontId="7" fillId="0" borderId="55" xfId="0" applyFont="1" applyBorder="1" applyAlignment="1">
      <alignment vertical="center" wrapText="1"/>
    </xf>
    <xf numFmtId="0" fontId="8" fillId="6" borderId="35" xfId="0" applyFont="1" applyFill="1" applyBorder="1" applyAlignment="1" applyProtection="1">
      <alignment horizontal="center" vertical="center" wrapText="1"/>
      <protection locked="0"/>
    </xf>
    <xf numFmtId="0" fontId="8" fillId="6" borderId="36" xfId="0" applyFont="1" applyFill="1" applyBorder="1" applyAlignment="1" applyProtection="1">
      <alignment horizontal="center" vertical="center" wrapText="1"/>
      <protection locked="0"/>
    </xf>
    <xf numFmtId="0" fontId="9" fillId="2" borderId="52" xfId="0" applyFont="1" applyFill="1" applyBorder="1" applyAlignment="1" applyProtection="1">
      <alignment horizontal="center" vertical="center" wrapText="1"/>
      <protection hidden="1"/>
    </xf>
    <xf numFmtId="0" fontId="9" fillId="2" borderId="53"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center" vertical="center" wrapText="1"/>
      <protection hidden="1"/>
    </xf>
    <xf numFmtId="0" fontId="10" fillId="2" borderId="2"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left" vertical="center" wrapText="1"/>
      <protection hidden="1"/>
    </xf>
    <xf numFmtId="0" fontId="2" fillId="2" borderId="2" xfId="0" applyFont="1" applyFill="1" applyBorder="1" applyAlignment="1" applyProtection="1">
      <alignment horizontal="left" vertical="center" wrapText="1"/>
      <protection hidden="1"/>
    </xf>
    <xf numFmtId="0" fontId="9" fillId="3" borderId="52" xfId="0" applyFont="1" applyFill="1" applyBorder="1" applyAlignment="1" applyProtection="1">
      <alignment horizontal="center" vertical="center" wrapText="1"/>
      <protection hidden="1"/>
    </xf>
    <xf numFmtId="0" fontId="9" fillId="3" borderId="53"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3" fillId="10" borderId="52" xfId="0" applyFont="1" applyFill="1" applyBorder="1" applyAlignment="1" applyProtection="1">
      <alignment horizontal="center" vertical="center" wrapText="1"/>
      <protection hidden="1"/>
    </xf>
    <xf numFmtId="0" fontId="3" fillId="10" borderId="53" xfId="0" applyFont="1" applyFill="1" applyBorder="1" applyAlignment="1" applyProtection="1">
      <alignment horizontal="center" vertical="center" wrapText="1"/>
      <protection hidden="1"/>
    </xf>
    <xf numFmtId="0" fontId="20" fillId="2" borderId="54" xfId="0" applyFont="1" applyFill="1" applyBorder="1" applyAlignment="1" applyProtection="1">
      <alignment horizontal="center" vertical="center" wrapText="1"/>
      <protection hidden="1"/>
    </xf>
    <xf numFmtId="0" fontId="20" fillId="2" borderId="55" xfId="0" applyFont="1" applyFill="1" applyBorder="1" applyAlignment="1" applyProtection="1">
      <alignment horizontal="center" vertical="center" wrapText="1"/>
      <protection hidden="1"/>
    </xf>
    <xf numFmtId="0" fontId="20" fillId="2" borderId="24" xfId="0" applyFont="1" applyFill="1" applyBorder="1" applyAlignment="1" applyProtection="1">
      <alignment horizontal="center" vertical="center" wrapText="1"/>
      <protection hidden="1"/>
    </xf>
    <xf numFmtId="0" fontId="15" fillId="2" borderId="40" xfId="0" applyFont="1" applyFill="1" applyBorder="1" applyAlignment="1" applyProtection="1">
      <alignment horizontal="center" vertical="center"/>
      <protection hidden="1"/>
    </xf>
    <xf numFmtId="0" fontId="20" fillId="2" borderId="35" xfId="0" applyFont="1" applyFill="1" applyBorder="1" applyAlignment="1" applyProtection="1">
      <alignment horizontal="center" vertical="center" wrapText="1"/>
      <protection hidden="1"/>
    </xf>
    <xf numFmtId="0" fontId="20" fillId="2" borderId="36" xfId="0" applyFont="1" applyFill="1" applyBorder="1" applyAlignment="1" applyProtection="1">
      <alignment horizontal="center" vertical="center" wrapText="1"/>
      <protection hidden="1"/>
    </xf>
    <xf numFmtId="0" fontId="31" fillId="3" borderId="44" xfId="0" applyFont="1" applyFill="1" applyBorder="1" applyAlignment="1" applyProtection="1">
      <alignment horizontal="left" vertical="top" wrapText="1"/>
      <protection hidden="1"/>
    </xf>
    <xf numFmtId="0" fontId="31" fillId="3" borderId="40" xfId="0" applyFont="1" applyFill="1" applyBorder="1" applyAlignment="1" applyProtection="1">
      <alignment horizontal="left" vertical="top" wrapText="1"/>
      <protection hidden="1"/>
    </xf>
    <xf numFmtId="0" fontId="31" fillId="3" borderId="45" xfId="0" applyFont="1" applyFill="1" applyBorder="1" applyAlignment="1" applyProtection="1">
      <alignment horizontal="left" vertical="top" wrapText="1"/>
      <protection hidden="1"/>
    </xf>
    <xf numFmtId="0" fontId="32" fillId="3" borderId="44" xfId="0" applyFont="1" applyFill="1" applyBorder="1" applyAlignment="1" applyProtection="1">
      <alignment horizontal="left" vertical="center"/>
      <protection hidden="1"/>
    </xf>
    <xf numFmtId="0" fontId="32" fillId="3" borderId="40" xfId="0" applyFont="1" applyFill="1" applyBorder="1" applyAlignment="1" applyProtection="1">
      <alignment horizontal="left" vertical="center"/>
      <protection hidden="1"/>
    </xf>
    <xf numFmtId="0" fontId="32" fillId="3" borderId="45" xfId="0" applyFont="1" applyFill="1" applyBorder="1" applyAlignment="1" applyProtection="1">
      <alignment horizontal="left" vertical="center"/>
      <protection hidden="1"/>
    </xf>
    <xf numFmtId="0" fontId="23" fillId="3" borderId="44" xfId="0" applyFont="1" applyFill="1" applyBorder="1" applyAlignment="1" applyProtection="1">
      <alignment horizontal="center" vertical="center"/>
      <protection hidden="1"/>
    </xf>
    <xf numFmtId="0" fontId="23" fillId="3" borderId="40" xfId="0" applyFont="1" applyFill="1" applyBorder="1" applyAlignment="1" applyProtection="1">
      <alignment horizontal="center" vertical="center"/>
      <protection hidden="1"/>
    </xf>
    <xf numFmtId="0" fontId="23" fillId="3" borderId="45" xfId="0" applyFont="1" applyFill="1" applyBorder="1" applyAlignment="1" applyProtection="1">
      <alignment horizontal="center" vertical="center"/>
      <protection hidden="1"/>
    </xf>
    <xf numFmtId="0" fontId="17" fillId="3" borderId="44" xfId="0" applyFont="1" applyFill="1" applyBorder="1" applyAlignment="1" applyProtection="1">
      <alignment vertical="center"/>
      <protection hidden="1"/>
    </xf>
    <xf numFmtId="0" fontId="17" fillId="3" borderId="40" xfId="0" applyFont="1" applyFill="1" applyBorder="1" applyAlignment="1" applyProtection="1">
      <alignment vertical="center"/>
      <protection hidden="1"/>
    </xf>
    <xf numFmtId="0" fontId="17" fillId="3" borderId="45" xfId="0" applyFont="1" applyFill="1" applyBorder="1" applyAlignment="1" applyProtection="1">
      <alignment vertical="center"/>
      <protection hidden="1"/>
    </xf>
    <xf numFmtId="0" fontId="15" fillId="2" borderId="40" xfId="0" applyFont="1" applyFill="1" applyBorder="1" applyAlignment="1" applyProtection="1">
      <alignment horizontal="center" vertical="center" wrapText="1"/>
      <protection hidden="1"/>
    </xf>
    <xf numFmtId="0" fontId="10" fillId="2" borderId="16" xfId="0" applyFont="1" applyFill="1" applyBorder="1" applyAlignment="1" applyProtection="1">
      <alignment horizontal="center" vertical="center" wrapText="1"/>
      <protection hidden="1"/>
    </xf>
    <xf numFmtId="0" fontId="10" fillId="2" borderId="13" xfId="0" applyFont="1" applyFill="1" applyBorder="1" applyAlignment="1" applyProtection="1">
      <alignment horizontal="center" vertical="center" wrapText="1"/>
      <protection hidden="1"/>
    </xf>
    <xf numFmtId="0" fontId="10" fillId="2" borderId="19" xfId="0" applyFont="1" applyFill="1" applyBorder="1" applyAlignment="1" applyProtection="1">
      <alignment horizontal="center" vertical="center" wrapText="1"/>
      <protection hidden="1"/>
    </xf>
    <xf numFmtId="0" fontId="10" fillId="2" borderId="16"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9" xfId="0" applyFont="1" applyFill="1" applyBorder="1" applyAlignment="1">
      <alignment horizontal="center" vertical="center"/>
    </xf>
    <xf numFmtId="0" fontId="10" fillId="4" borderId="0" xfId="0" applyFont="1" applyFill="1" applyBorder="1" applyAlignment="1" applyProtection="1">
      <alignment horizontal="center" vertical="top" wrapText="1"/>
      <protection hidden="1"/>
    </xf>
    <xf numFmtId="0" fontId="2" fillId="2" borderId="16" xfId="0" applyFont="1" applyFill="1" applyBorder="1" applyAlignment="1" applyProtection="1">
      <alignment horizontal="center" vertical="center" wrapText="1"/>
      <protection hidden="1"/>
    </xf>
    <xf numFmtId="0" fontId="2" fillId="2" borderId="13" xfId="0" applyFont="1" applyFill="1" applyBorder="1" applyAlignment="1" applyProtection="1">
      <alignment horizontal="center" vertical="center" wrapText="1"/>
      <protection hidden="1"/>
    </xf>
    <xf numFmtId="0" fontId="2" fillId="2" borderId="19" xfId="0" applyFont="1" applyFill="1" applyBorder="1" applyAlignment="1" applyProtection="1">
      <alignment horizontal="center" vertical="center" wrapText="1"/>
      <protection hidden="1"/>
    </xf>
    <xf numFmtId="0" fontId="10" fillId="2" borderId="22" xfId="0" applyFont="1" applyFill="1" applyBorder="1" applyAlignment="1" applyProtection="1">
      <alignment horizontal="center" vertical="center" wrapText="1"/>
      <protection hidden="1"/>
    </xf>
    <xf numFmtId="0" fontId="10" fillId="2" borderId="0" xfId="0" applyFont="1" applyFill="1" applyBorder="1" applyAlignment="1" applyProtection="1">
      <alignment horizontal="center" vertical="center" wrapText="1"/>
      <protection hidden="1"/>
    </xf>
    <xf numFmtId="0" fontId="10" fillId="2" borderId="23" xfId="0" applyFont="1" applyFill="1" applyBorder="1" applyAlignment="1" applyProtection="1">
      <alignment horizontal="center" vertical="center" wrapText="1"/>
      <protection hidden="1"/>
    </xf>
    <xf numFmtId="0" fontId="26" fillId="5" borderId="35" xfId="0" applyFont="1" applyFill="1" applyBorder="1" applyAlignment="1" applyProtection="1">
      <alignment horizontal="left" vertical="center" wrapText="1"/>
      <protection hidden="1"/>
    </xf>
    <xf numFmtId="0" fontId="26" fillId="5" borderId="51" xfId="0" applyFont="1" applyFill="1" applyBorder="1" applyAlignment="1" applyProtection="1">
      <alignment horizontal="left" vertical="center" wrapText="1"/>
      <protection hidden="1"/>
    </xf>
    <xf numFmtId="0" fontId="26" fillId="5" borderId="36" xfId="0" applyFont="1" applyFill="1" applyBorder="1" applyAlignment="1" applyProtection="1">
      <alignment horizontal="left" vertical="center" wrapText="1"/>
      <protection hidden="1"/>
    </xf>
    <xf numFmtId="0" fontId="25" fillId="3" borderId="35" xfId="0" applyFont="1" applyFill="1" applyBorder="1" applyAlignment="1" applyProtection="1">
      <alignment horizontal="left" vertical="center"/>
      <protection hidden="1"/>
    </xf>
    <xf numFmtId="0" fontId="25" fillId="3" borderId="51" xfId="0" applyFont="1" applyFill="1" applyBorder="1" applyAlignment="1" applyProtection="1">
      <alignment horizontal="left" vertical="center"/>
      <protection hidden="1"/>
    </xf>
    <xf numFmtId="0" fontId="25" fillId="3" borderId="36" xfId="0" applyFont="1" applyFill="1" applyBorder="1" applyAlignment="1" applyProtection="1">
      <alignment horizontal="left" vertical="center"/>
      <protection hidden="1"/>
    </xf>
  </cellXfs>
  <cellStyles count="3">
    <cellStyle name="Comma" xfId="1" builtinId="3"/>
    <cellStyle name="Normal" xfId="0" builtinId="0"/>
    <cellStyle name="Percent" xfId="2" builtinId="5"/>
  </cellStyles>
  <dxfs count="6">
    <dxf>
      <font>
        <b/>
        <i val="0"/>
        <condense val="0"/>
        <extend val="0"/>
      </font>
      <fill>
        <patternFill>
          <bgColor indexed="13"/>
        </patternFill>
      </fill>
    </dxf>
    <dxf>
      <font>
        <b/>
        <i val="0"/>
        <condense val="0"/>
        <extend val="0"/>
        <color indexed="9"/>
      </font>
      <fill>
        <patternFill>
          <bgColor indexed="10"/>
        </patternFill>
      </fill>
    </dxf>
    <dxf>
      <font>
        <b/>
        <i val="0"/>
        <condense val="0"/>
        <extend val="0"/>
        <color indexed="9"/>
      </font>
      <fill>
        <patternFill>
          <bgColor indexed="57"/>
        </patternFill>
      </fill>
    </dxf>
    <dxf>
      <font>
        <b val="0"/>
        <i val="0"/>
        <condense val="0"/>
        <extend val="0"/>
      </font>
      <fill>
        <patternFill>
          <bgColor indexed="8"/>
        </patternFill>
      </fill>
    </dxf>
    <dxf>
      <font>
        <b val="0"/>
        <i val="0"/>
        <condense val="0"/>
        <extend val="0"/>
      </font>
      <fill>
        <patternFill>
          <bgColor indexed="8"/>
        </patternFill>
      </fill>
    </dxf>
    <dxf>
      <font>
        <b val="0"/>
        <i val="0"/>
        <condense val="0"/>
        <extend val="0"/>
      </font>
      <fill>
        <patternFill>
          <bgColor indexed="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ison/Documents/Fuel%20Mgmt/Fuel%20Mgmt%202010-11/GPA-022-11/GPA-022-11/IFB%20GPA-022-11%20Qualitative%20Proposal%20Scoring%20Worksheet(revised2.16.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roposal Instructions"/>
      <sheetName val="Bidders"/>
      <sheetName val="Part 1- Qual Support References"/>
      <sheetName val="Proposal Scoring Information"/>
      <sheetName val="PMC Qualifications Checklist"/>
      <sheetName val="Part 2 - Qual Eval Scoresheet"/>
    </sheetNames>
    <sheetDataSet>
      <sheetData sheetId="0" refreshError="1">
        <row r="7">
          <cell r="B7" t="str">
            <v>Enter Proponent's Name Here to Receive RFP Instructions</v>
          </cell>
        </row>
        <row r="11">
          <cell r="B11" t="str">
            <v>Proponents will be given an electronic copy of the RFP Evaluation Score sheet to be used to score this RFP.</v>
          </cell>
        </row>
        <row r="16">
          <cell r="A16" t="str">
            <v>Task 1</v>
          </cell>
        </row>
        <row r="18">
          <cell r="A18" t="str">
            <v>Step</v>
          </cell>
          <cell r="B18" t="str">
            <v>Directions</v>
          </cell>
        </row>
        <row r="19">
          <cell r="A19">
            <v>1</v>
          </cell>
        </row>
        <row r="21">
          <cell r="A21">
            <v>2</v>
          </cell>
        </row>
        <row r="27">
          <cell r="A27" t="str">
            <v>Task 2</v>
          </cell>
        </row>
        <row r="29">
          <cell r="A29" t="str">
            <v>Step</v>
          </cell>
          <cell r="B29" t="str">
            <v>Directions</v>
          </cell>
        </row>
        <row r="30">
          <cell r="A30">
            <v>1</v>
          </cell>
        </row>
        <row r="35">
          <cell r="A35" t="str">
            <v>Task 3</v>
          </cell>
        </row>
        <row r="37">
          <cell r="A37" t="str">
            <v>Step</v>
          </cell>
          <cell r="B37" t="str">
            <v>Directions</v>
          </cell>
        </row>
        <row r="38">
          <cell r="A38">
            <v>1</v>
          </cell>
        </row>
        <row r="40">
          <cell r="A40">
            <v>2</v>
          </cell>
        </row>
      </sheetData>
      <sheetData sheetId="1" refreshError="1">
        <row r="5">
          <cell r="A5" t="str">
            <v>Task 0: Replace this Text with Bidder's Name.</v>
          </cell>
        </row>
      </sheetData>
      <sheetData sheetId="2" refreshError="1"/>
      <sheetData sheetId="3" refreshError="1">
        <row r="5">
          <cell r="A5" t="str">
            <v>Item</v>
          </cell>
          <cell r="B5" t="str">
            <v>PMC Checklist Items</v>
          </cell>
          <cell r="C5" t="str">
            <v>Task 0: Replace this Text with Bidder's Name. -- Supporting Information Referenced in Proposal.</v>
          </cell>
        </row>
        <row r="6">
          <cell r="A6" t="str">
            <v xml:space="preserve"> </v>
          </cell>
          <cell r="B6" t="str">
            <v xml:space="preserve"> </v>
          </cell>
        </row>
        <row r="7">
          <cell r="A7">
            <v>1</v>
          </cell>
          <cell r="B7" t="str">
            <v xml:space="preserve">Fuel Storage Facility Management </v>
          </cell>
        </row>
        <row r="8">
          <cell r="B8" t="str">
            <v xml:space="preserve">Supporting Information Showing Successful Experience With Management of Fuel Storage Facilities </v>
          </cell>
          <cell r="C8" t="str">
            <v>333</v>
          </cell>
        </row>
        <row r="9">
          <cell r="B9" t="str">
            <v>Categorization Of Proposed PMC Personnel By Specific Area Of Expertise</v>
          </cell>
          <cell r="C9" t="str">
            <v>333</v>
          </cell>
        </row>
        <row r="10">
          <cell r="A10" t="str">
            <v xml:space="preserve"> </v>
          </cell>
          <cell r="B10" t="str">
            <v xml:space="preserve"> </v>
          </cell>
        </row>
        <row r="11">
          <cell r="A11">
            <v>2</v>
          </cell>
          <cell r="B11" t="str">
            <v>Fuel Storage Facility Operations and Maintenance</v>
          </cell>
        </row>
        <row r="12">
          <cell r="B12" t="str">
            <v xml:space="preserve">Supporting Information Showing Successful Experience with Operations &amp; Maintenance of Fuel Storage Facilities (within last five years). </v>
          </cell>
          <cell r="C12" t="str">
            <v>333</v>
          </cell>
        </row>
        <row r="13">
          <cell r="B13" t="str">
            <v>Description of operational model for supporting O&amp;M activities of GPA's Fuel Bulk Storage Facility, including utilization of procedures and other relevant information. Provide list, description and schedule of O&amp;M activities.</v>
          </cell>
          <cell r="C13" t="str">
            <v>333</v>
          </cell>
        </row>
        <row r="14">
          <cell r="A14" t="str">
            <v xml:space="preserve"> </v>
          </cell>
          <cell r="B14" t="str">
            <v xml:space="preserve"> </v>
          </cell>
        </row>
        <row r="15">
          <cell r="A15">
            <v>3</v>
          </cell>
          <cell r="B15" t="str">
            <v>Root-Cause Failure Analysis Experience Checklist</v>
          </cell>
        </row>
        <row r="16">
          <cell r="B16" t="str">
            <v>Supporting Information Showing Successful Experience with Fuel Storage Facility Failure Modes and Effects Analysis (within last five years).</v>
          </cell>
          <cell r="C16" t="str">
            <v>333</v>
          </cell>
        </row>
        <row r="17">
          <cell r="B17" t="str">
            <v>Brief Description Of Successful Implementation Of Remedies.</v>
          </cell>
          <cell r="C17" t="str">
            <v>333</v>
          </cell>
        </row>
        <row r="18">
          <cell r="B18" t="str">
            <v xml:space="preserve"> </v>
          </cell>
        </row>
        <row r="19">
          <cell r="A19">
            <v>4</v>
          </cell>
          <cell r="B19" t="str">
            <v>Performance Benchmarking and Development Of Key Performance Indicators</v>
          </cell>
        </row>
        <row r="20">
          <cell r="B20" t="str">
            <v xml:space="preserve">Experience with Condition Assessments such as Pipeline Integrity or Tank Integrity Assessment, Leak Detection, and others.  Include description of processes or procedures used. </v>
          </cell>
          <cell r="C20" t="str">
            <v>333</v>
          </cell>
        </row>
        <row r="21">
          <cell r="B21" t="str">
            <v>Experience With Applicable Industry Standards, such as API, ASTM, ANSI, UL.</v>
          </cell>
          <cell r="C21" t="str">
            <v>333</v>
          </cell>
        </row>
        <row r="22">
          <cell r="B22" t="str">
            <v>Experience with Fuel Supply, including supporting information showing assurance of timely and accurate fuel delivery and inventory.</v>
          </cell>
          <cell r="C22" t="str">
            <v>333</v>
          </cell>
        </row>
        <row r="23">
          <cell r="B23" t="str">
            <v xml:space="preserve"> </v>
          </cell>
        </row>
        <row r="24">
          <cell r="A24">
            <v>5</v>
          </cell>
          <cell r="B24" t="str">
            <v xml:space="preserve">Use of a Maintenance Management System </v>
          </cell>
        </row>
        <row r="25">
          <cell r="B25" t="str">
            <v>Description of Proposed Maintenance Management System for GPA's Fuel Bulk Storage Facility.</v>
          </cell>
          <cell r="C25" t="str">
            <v>333</v>
          </cell>
        </row>
        <row r="26">
          <cell r="B26" t="str">
            <v xml:space="preserve">Description of Proposed Preventive Maintenance Schedule for GPA's Fuel Bulk Storage Equipment and Accessories. </v>
          </cell>
          <cell r="C26" t="str">
            <v>333</v>
          </cell>
        </row>
        <row r="28">
          <cell r="B28" t="str">
            <v>Environmental Compliance Review, Monitoring and Requirements Experience</v>
          </cell>
        </row>
        <row r="29">
          <cell r="B29" t="str">
            <v>Experience with applicable Environmental Regulations and Reporting for Fuel Bulk Storage Facility (BMP, NPDES, SPCC, PSD permits, etc.).</v>
          </cell>
          <cell r="C29" t="str">
            <v>333</v>
          </cell>
        </row>
        <row r="30">
          <cell r="B30" t="str">
            <v>Experience with and/or readiness for responding to Oil Spills .</v>
          </cell>
          <cell r="C30" t="str">
            <v>333</v>
          </cell>
        </row>
        <row r="32">
          <cell r="A32">
            <v>7</v>
          </cell>
          <cell r="B32" t="str">
            <v xml:space="preserve">Financial Information Checklist </v>
          </cell>
        </row>
        <row r="33">
          <cell r="B33" t="str">
            <v>Three-Year Historical and Two-Year Projections:</v>
          </cell>
        </row>
        <row r="34">
          <cell r="B34" t="str">
            <v>Balance Sheet (Audited)</v>
          </cell>
          <cell r="C34" t="str">
            <v>333</v>
          </cell>
        </row>
        <row r="35">
          <cell r="B35" t="str">
            <v>Income Statement (Audited)</v>
          </cell>
          <cell r="C35" t="str">
            <v>333</v>
          </cell>
        </row>
        <row r="36">
          <cell r="B36" t="str">
            <v xml:space="preserve">Financial Ratios </v>
          </cell>
          <cell r="C36" t="str">
            <v>333</v>
          </cell>
        </row>
        <row r="38">
          <cell r="B38" t="str">
            <v xml:space="preserve">Insurance Policy </v>
          </cell>
        </row>
        <row r="39">
          <cell r="B39" t="str">
            <v xml:space="preserve">Provide a copy of your Insurance Policy for GPA's review. </v>
          </cell>
          <cell r="C39" t="str">
            <v>333</v>
          </cell>
        </row>
        <row r="41">
          <cell r="B41" t="str">
            <v xml:space="preserve">Organizational Chart </v>
          </cell>
        </row>
        <row r="42">
          <cell r="B42" t="str">
            <v xml:space="preserve">Provide Proposed Organizational Chart for the management, operations and maintenance of GPA's Fuel Bulk Storage Facility.  Include position title, description of functions and duties, and qualifications. </v>
          </cell>
          <cell r="C42" t="str">
            <v>333</v>
          </cell>
        </row>
        <row r="43">
          <cell r="B43" t="str">
            <v xml:space="preserve">Describe how facility staffing shall be optimized based on proposed chart. </v>
          </cell>
          <cell r="C43" t="str">
            <v>333</v>
          </cell>
        </row>
        <row r="45">
          <cell r="B45" t="str">
            <v>Mobilization Capability Checklist</v>
          </cell>
        </row>
        <row r="46">
          <cell r="B46" t="str">
            <v>Proof Of Capability To Mobilize Full Support Services No Later Than 30 days after contract signing.</v>
          </cell>
          <cell r="C46" t="str">
            <v>333</v>
          </cell>
        </row>
        <row r="48">
          <cell r="B48" t="str">
            <v>Proponent Detailed Questions</v>
          </cell>
        </row>
        <row r="50">
          <cell r="B50" t="str">
            <v xml:space="preserve">Are you willing to work with GPA in meeting its Loss Percentage Target of 0.25%? If yes, please describe how you would be able to assist GPA in this process. </v>
          </cell>
          <cell r="C50" t="str">
            <v>333</v>
          </cell>
        </row>
        <row r="52">
          <cell r="B52" t="str">
            <v xml:space="preserve">Describe your approach in ensuring that the facility attains and maintains minimum losses during Fuel Delivery and Inventory Measurements (Output from Fuel Storage Facility vs. Input at Plants). </v>
          </cell>
          <cell r="C52" t="str">
            <v>333</v>
          </cell>
        </row>
        <row r="54">
          <cell r="B54" t="str">
            <v xml:space="preserve">Describe your approach to overcoming the unique aspects of operating a facility remote from industry support vendors in this island environment. </v>
          </cell>
          <cell r="C54" t="str">
            <v>333</v>
          </cell>
        </row>
        <row r="56">
          <cell r="B56" t="str">
            <v>Please present your willingness, capability and desire to offer optional financing of CIP's and PIP's should GPA require such.  Please specifiy limits and terms of financing available.</v>
          </cell>
          <cell r="C56" t="str">
            <v>333</v>
          </cell>
        </row>
        <row r="58">
          <cell r="B58" t="str">
            <v xml:space="preserve">Please provide at least three references from clients within the last three years. </v>
          </cell>
          <cell r="C58" t="str">
            <v>333</v>
          </cell>
        </row>
        <row r="71">
          <cell r="B71" t="str">
            <v>QUALIFICATIONS FOR OPTIONAL TASKS</v>
          </cell>
        </row>
        <row r="73">
          <cell r="B73" t="str">
            <v>Full Assessment and Compliance Review of Pipelines</v>
          </cell>
        </row>
        <row r="74">
          <cell r="B74" t="str">
            <v>Experience with Pipeline Assessments, including procedures and processes used, and other supporting information.</v>
          </cell>
          <cell r="C74" t="str">
            <v>333</v>
          </cell>
        </row>
        <row r="75">
          <cell r="B75" t="str">
            <v>Experience with Pipeline Compliance, including references, processes, and other supporting information.</v>
          </cell>
          <cell r="C75" t="str">
            <v>333</v>
          </cell>
        </row>
        <row r="76">
          <cell r="B76" t="str">
            <v>Estimated Scope and Timeline for Full Assessment and Compliance Review of Pipelines</v>
          </cell>
          <cell r="C76" t="str">
            <v>333</v>
          </cell>
        </row>
      </sheetData>
      <sheetData sheetId="4" refreshError="1">
        <row r="3">
          <cell r="J3" t="str">
            <v>PMC Checklist Items</v>
          </cell>
          <cell r="K3" t="str">
            <v>Checklist Weight</v>
          </cell>
          <cell r="L3" t="str">
            <v>Maximum Raw Rating Score</v>
          </cell>
          <cell r="M3" t="str">
            <v>Maximum Weighted Score</v>
          </cell>
        </row>
        <row r="4">
          <cell r="J4" t="str">
            <v xml:space="preserve"> </v>
          </cell>
          <cell r="L4" t="str">
            <v xml:space="preserve"> </v>
          </cell>
          <cell r="M4" t="str">
            <v xml:space="preserve"> </v>
          </cell>
        </row>
        <row r="5">
          <cell r="J5" t="str">
            <v xml:space="preserve">Fuel Storage Facility Management </v>
          </cell>
          <cell r="K5">
            <v>9</v>
          </cell>
          <cell r="M5">
            <v>45</v>
          </cell>
        </row>
        <row r="6">
          <cell r="J6" t="str">
            <v xml:space="preserve">Supporting Information Showing Successful Experience With Management of Fuel Storage Facilities </v>
          </cell>
          <cell r="K6">
            <v>5</v>
          </cell>
          <cell r="L6">
            <v>5</v>
          </cell>
          <cell r="M6">
            <v>25</v>
          </cell>
        </row>
        <row r="7">
          <cell r="J7" t="str">
            <v>Categorization Of Proposed PMC Personnel By Specific Area Of Expertise</v>
          </cell>
          <cell r="K7">
            <v>4</v>
          </cell>
          <cell r="L7">
            <v>5</v>
          </cell>
          <cell r="M7">
            <v>20</v>
          </cell>
        </row>
        <row r="8">
          <cell r="J8" t="str">
            <v xml:space="preserve"> </v>
          </cell>
          <cell r="L8" t="str">
            <v xml:space="preserve"> </v>
          </cell>
          <cell r="M8" t="str">
            <v xml:space="preserve"> </v>
          </cell>
        </row>
        <row r="9">
          <cell r="J9" t="str">
            <v>Fuel Storage Facility Operations and Maintenance</v>
          </cell>
          <cell r="K9">
            <v>10</v>
          </cell>
          <cell r="M9">
            <v>50</v>
          </cell>
        </row>
        <row r="10">
          <cell r="J10" t="str">
            <v xml:space="preserve">Supporting Information Showing Successful Experience with Operations &amp; Maintenance of Fuel Storage Facilities (within last five years). </v>
          </cell>
          <cell r="K10">
            <v>5</v>
          </cell>
          <cell r="L10">
            <v>5</v>
          </cell>
          <cell r="M10">
            <v>25</v>
          </cell>
        </row>
        <row r="11">
          <cell r="J11" t="str">
            <v>Description of operational model for supporting O&amp;M activities of GPA's Fuel Bulk Storage Facility, including utilization of procedures and other relevant information. Provide list, description and schedule of O&amp;M activities.</v>
          </cell>
          <cell r="K11">
            <v>5</v>
          </cell>
          <cell r="L11">
            <v>5</v>
          </cell>
          <cell r="M11">
            <v>25</v>
          </cell>
        </row>
        <row r="12">
          <cell r="J12" t="str">
            <v xml:space="preserve"> </v>
          </cell>
          <cell r="L12" t="str">
            <v xml:space="preserve"> </v>
          </cell>
          <cell r="M12" t="str">
            <v xml:space="preserve"> </v>
          </cell>
        </row>
        <row r="13">
          <cell r="J13" t="str">
            <v>Root-Cause Failure Analysis Experience Checklist</v>
          </cell>
          <cell r="K13">
            <v>8</v>
          </cell>
          <cell r="M13">
            <v>40</v>
          </cell>
        </row>
        <row r="14">
          <cell r="J14" t="str">
            <v>Supporting Information Showing Successful Experience with Fuel Storage Facility Failure Modes and Effects Analysis (within last five years).</v>
          </cell>
          <cell r="K14">
            <v>4</v>
          </cell>
          <cell r="L14">
            <v>5</v>
          </cell>
          <cell r="M14">
            <v>20</v>
          </cell>
        </row>
        <row r="15">
          <cell r="J15" t="str">
            <v>Brief Description Of Successful Implementation Of Remedies.</v>
          </cell>
          <cell r="K15">
            <v>4</v>
          </cell>
          <cell r="L15">
            <v>5</v>
          </cell>
          <cell r="M15">
            <v>20</v>
          </cell>
        </row>
        <row r="16">
          <cell r="J16" t="str">
            <v xml:space="preserve"> </v>
          </cell>
          <cell r="L16" t="str">
            <v xml:space="preserve"> </v>
          </cell>
          <cell r="M16" t="str">
            <v xml:space="preserve"> </v>
          </cell>
        </row>
        <row r="17">
          <cell r="J17" t="str">
            <v>Performance Benchmarking and Development Of Key Performance Indicators</v>
          </cell>
          <cell r="K17">
            <v>12</v>
          </cell>
          <cell r="M17">
            <v>60</v>
          </cell>
        </row>
        <row r="18">
          <cell r="J18" t="str">
            <v xml:space="preserve">Experience with Condition Assessments such as Pipeline Integrity or Tank Integrity Assessment, Leak Detection, and others.  Include description of processes or procedures used. </v>
          </cell>
          <cell r="K18">
            <v>4</v>
          </cell>
          <cell r="L18">
            <v>5</v>
          </cell>
          <cell r="M18">
            <v>20</v>
          </cell>
        </row>
        <row r="19">
          <cell r="J19" t="str">
            <v>Experience With Applicable Industry Standards, such as API, ASTM, ANSI, UL.</v>
          </cell>
          <cell r="K19">
            <v>4</v>
          </cell>
          <cell r="L19">
            <v>5</v>
          </cell>
          <cell r="M19">
            <v>20</v>
          </cell>
        </row>
        <row r="20">
          <cell r="J20" t="str">
            <v>Experience with Fuel Supply, including supporting information showing assurance of timely and accurate fuel delivery and inventory.</v>
          </cell>
          <cell r="K20">
            <v>4</v>
          </cell>
          <cell r="L20">
            <v>5</v>
          </cell>
          <cell r="M20">
            <v>20</v>
          </cell>
        </row>
        <row r="21">
          <cell r="J21" t="str">
            <v xml:space="preserve"> </v>
          </cell>
          <cell r="L21" t="str">
            <v xml:space="preserve"> </v>
          </cell>
          <cell r="M21" t="str">
            <v xml:space="preserve"> </v>
          </cell>
        </row>
        <row r="22">
          <cell r="J22" t="str">
            <v xml:space="preserve">Use of a Maintenance Management System </v>
          </cell>
          <cell r="K22">
            <v>5</v>
          </cell>
          <cell r="M22">
            <v>25</v>
          </cell>
        </row>
        <row r="23">
          <cell r="J23" t="str">
            <v>Description of Proposed Maintenance Management System for GPA's Fuel Bulk Storage Facility.</v>
          </cell>
          <cell r="K23">
            <v>2</v>
          </cell>
          <cell r="L23">
            <v>5</v>
          </cell>
          <cell r="M23">
            <v>10</v>
          </cell>
        </row>
        <row r="24">
          <cell r="J24" t="str">
            <v xml:space="preserve">Description of Proposed Preventive Maintenance Schedule for GPA's Fuel Bulk Storage Equipment and Accessories. </v>
          </cell>
          <cell r="K24">
            <v>3</v>
          </cell>
          <cell r="L24">
            <v>5</v>
          </cell>
          <cell r="M24">
            <v>15</v>
          </cell>
        </row>
        <row r="26">
          <cell r="J26" t="str">
            <v>Environmental Compliance Review, Monitoring and Requirements Experience</v>
          </cell>
          <cell r="K26">
            <v>9</v>
          </cell>
          <cell r="M26">
            <v>45</v>
          </cell>
        </row>
        <row r="27">
          <cell r="J27" t="str">
            <v>Experience with applicable Environmental Regulations and Reporting for Fuel Bulk Storage Facility (BMP, NPDES, SPCC, PSD permits, etc.).</v>
          </cell>
          <cell r="K27">
            <v>4</v>
          </cell>
          <cell r="L27">
            <v>5</v>
          </cell>
          <cell r="M27">
            <v>20</v>
          </cell>
        </row>
        <row r="28">
          <cell r="J28" t="str">
            <v>Experience with and/or readiness for responding to Oil Spills .</v>
          </cell>
          <cell r="K28">
            <v>5</v>
          </cell>
          <cell r="L28">
            <v>5</v>
          </cell>
          <cell r="M28">
            <v>25</v>
          </cell>
        </row>
        <row r="30">
          <cell r="J30" t="str">
            <v xml:space="preserve">Financial Information Checklist </v>
          </cell>
          <cell r="K30">
            <v>6</v>
          </cell>
          <cell r="M30">
            <v>30</v>
          </cell>
        </row>
        <row r="31">
          <cell r="J31" t="str">
            <v>Three-Year Historical and Two-Year Projections:</v>
          </cell>
        </row>
        <row r="32">
          <cell r="J32" t="str">
            <v>Balance Sheet (Audited)</v>
          </cell>
          <cell r="K32">
            <v>2</v>
          </cell>
          <cell r="L32">
            <v>5</v>
          </cell>
          <cell r="M32">
            <v>10</v>
          </cell>
        </row>
        <row r="33">
          <cell r="J33" t="str">
            <v>Income Statement (Audited)</v>
          </cell>
          <cell r="K33">
            <v>2</v>
          </cell>
          <cell r="L33">
            <v>5</v>
          </cell>
          <cell r="M33">
            <v>10</v>
          </cell>
        </row>
        <row r="34">
          <cell r="J34" t="str">
            <v xml:space="preserve">Financial Ratios </v>
          </cell>
          <cell r="K34">
            <v>2</v>
          </cell>
          <cell r="L34">
            <v>5</v>
          </cell>
          <cell r="M34">
            <v>10</v>
          </cell>
        </row>
        <row r="36">
          <cell r="J36" t="str">
            <v xml:space="preserve">Insurance Policy </v>
          </cell>
          <cell r="K36">
            <v>4</v>
          </cell>
          <cell r="M36">
            <v>20</v>
          </cell>
        </row>
        <row r="37">
          <cell r="J37" t="str">
            <v xml:space="preserve">Provide a copy of your Insurance Policy for GPA's review. </v>
          </cell>
          <cell r="K37">
            <v>4</v>
          </cell>
          <cell r="L37">
            <v>5</v>
          </cell>
          <cell r="M37">
            <v>20</v>
          </cell>
        </row>
        <row r="39">
          <cell r="J39" t="str">
            <v xml:space="preserve">Organizational Chart </v>
          </cell>
          <cell r="K39">
            <v>5</v>
          </cell>
          <cell r="M39">
            <v>25</v>
          </cell>
        </row>
        <row r="40">
          <cell r="J40" t="str">
            <v xml:space="preserve">Provide Proposed Organizational Chart for the management, operations and maintenance of GPA's Fuel Bulk Storage Facility.  Include position title, description of functions and duties, and qualifications. </v>
          </cell>
          <cell r="K40">
            <v>3</v>
          </cell>
          <cell r="L40">
            <v>5</v>
          </cell>
          <cell r="M40">
            <v>15</v>
          </cell>
        </row>
        <row r="41">
          <cell r="J41" t="str">
            <v xml:space="preserve">Describe how facility staffing shall be optimized based on proposed chart. </v>
          </cell>
          <cell r="K41">
            <v>2</v>
          </cell>
          <cell r="L41">
            <v>5</v>
          </cell>
          <cell r="M41">
            <v>10</v>
          </cell>
        </row>
        <row r="43">
          <cell r="J43" t="str">
            <v>Mobilization Capability Checklist</v>
          </cell>
          <cell r="K43">
            <v>2</v>
          </cell>
          <cell r="M43">
            <v>10</v>
          </cell>
        </row>
        <row r="44">
          <cell r="J44" t="str">
            <v>Proof Of Capability To Mobilize Full Support Services No Later Than 30 days after contract signing.</v>
          </cell>
          <cell r="K44">
            <v>2</v>
          </cell>
          <cell r="L44">
            <v>5</v>
          </cell>
          <cell r="M44">
            <v>10</v>
          </cell>
        </row>
        <row r="45">
          <cell r="J45" t="str">
            <v xml:space="preserve"> </v>
          </cell>
          <cell r="L45" t="str">
            <v xml:space="preserve"> </v>
          </cell>
          <cell r="M45" t="str">
            <v xml:space="preserve"> </v>
          </cell>
        </row>
        <row r="46">
          <cell r="J46" t="str">
            <v>Proponent Detailed Questions</v>
          </cell>
          <cell r="K46">
            <v>20</v>
          </cell>
          <cell r="M46">
            <v>100</v>
          </cell>
        </row>
        <row r="48">
          <cell r="J48" t="str">
            <v xml:space="preserve">Are you willing to work with GPA in meeting its Loss Percentage Target of 0.25%? If yes, please describe how you would be able to assist GPA in this process. </v>
          </cell>
          <cell r="K48">
            <v>5</v>
          </cell>
          <cell r="L48">
            <v>5</v>
          </cell>
          <cell r="M48">
            <v>25</v>
          </cell>
        </row>
        <row r="50">
          <cell r="J50" t="str">
            <v xml:space="preserve">Describe your approach in ensuring that the facility attains and maintains minimum losses during Fuel Delivery and Inventory Measurements (Output from Fuel Storage Facility vs. Input at Plants). </v>
          </cell>
          <cell r="K50">
            <v>5</v>
          </cell>
          <cell r="L50">
            <v>5</v>
          </cell>
          <cell r="M50">
            <v>25</v>
          </cell>
        </row>
        <row r="52">
          <cell r="J52" t="str">
            <v xml:space="preserve">Describe your approach to overcoming the unique aspects of operating a facility remote from industry support vendors in this island environment. </v>
          </cell>
          <cell r="K52">
            <v>4</v>
          </cell>
          <cell r="L52">
            <v>5</v>
          </cell>
          <cell r="M52">
            <v>20</v>
          </cell>
        </row>
        <row r="54">
          <cell r="J54" t="str">
            <v>Please present your willingness, capability and desire to offer optional financing of CIP's and PIP's should GPA require such.  Please specifiy limits and terms of financing available.</v>
          </cell>
          <cell r="K54">
            <v>3</v>
          </cell>
          <cell r="L54">
            <v>5</v>
          </cell>
          <cell r="M54">
            <v>15</v>
          </cell>
        </row>
        <row r="56">
          <cell r="J56" t="str">
            <v xml:space="preserve">Please provide at least three references from clients within the last three years. </v>
          </cell>
          <cell r="K56">
            <v>3</v>
          </cell>
          <cell r="L56">
            <v>5</v>
          </cell>
          <cell r="M56">
            <v>15</v>
          </cell>
        </row>
        <row r="59">
          <cell r="J59" t="str">
            <v>PMC Qualifications Score</v>
          </cell>
          <cell r="K59">
            <v>90</v>
          </cell>
          <cell r="L59" t="str">
            <v xml:space="preserve"> </v>
          </cell>
          <cell r="M59">
            <v>450</v>
          </cell>
        </row>
        <row r="61">
          <cell r="J61" t="str">
            <v xml:space="preserve">Minimum Score - Potentially Acceptable Proposal </v>
          </cell>
          <cell r="K61">
            <v>338</v>
          </cell>
        </row>
        <row r="62">
          <cell r="J62" t="str">
            <v>Minimum Score - Acceptable Proposal</v>
          </cell>
          <cell r="K62">
            <v>360</v>
          </cell>
        </row>
        <row r="63">
          <cell r="J63" t="str">
            <v>Maximum Compliance Score</v>
          </cell>
          <cell r="K63">
            <v>450</v>
          </cell>
        </row>
        <row r="64">
          <cell r="J64" t="str">
            <v>Minimum Percent Score - Potentially Acceptable Proposal</v>
          </cell>
          <cell r="K64">
            <v>0.75</v>
          </cell>
        </row>
        <row r="65">
          <cell r="J65" t="str">
            <v>Minimum Percent Score - Acceptable Proposal</v>
          </cell>
          <cell r="K65">
            <v>0.8</v>
          </cell>
        </row>
        <row r="70">
          <cell r="K70" t="str">
            <v>Checklist Weight</v>
          </cell>
          <cell r="L70" t="str">
            <v>Maximum Raw Rating Score</v>
          </cell>
          <cell r="M70" t="str">
            <v>Maximum Weighted Score</v>
          </cell>
        </row>
        <row r="72">
          <cell r="J72" t="str">
            <v>Experience with Pipeline Assessments, including procedures and processes used, and other supporting information.</v>
          </cell>
          <cell r="K72">
            <v>8</v>
          </cell>
          <cell r="L72">
            <v>5</v>
          </cell>
          <cell r="M72">
            <v>40</v>
          </cell>
        </row>
        <row r="73">
          <cell r="J73" t="str">
            <v>Experience with Pipeline Compliance, including references, processes, and other supporting information.</v>
          </cell>
          <cell r="K73">
            <v>8</v>
          </cell>
          <cell r="L73">
            <v>5</v>
          </cell>
          <cell r="M73">
            <v>40</v>
          </cell>
        </row>
        <row r="74">
          <cell r="J74" t="str">
            <v>Estimated Scope and Timeline for Full Assessment and Compliance Review of Pipelines</v>
          </cell>
          <cell r="K74">
            <v>4</v>
          </cell>
          <cell r="L74">
            <v>5</v>
          </cell>
          <cell r="M74">
            <v>20</v>
          </cell>
        </row>
      </sheetData>
      <sheetData sheetId="5" refreshError="1">
        <row r="3">
          <cell r="C3">
            <v>90</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56"/>
  <sheetViews>
    <sheetView tabSelected="1" zoomScale="115" zoomScaleNormal="115" workbookViewId="0">
      <selection activeCell="A11" sqref="A11"/>
    </sheetView>
  </sheetViews>
  <sheetFormatPr defaultColWidth="9.109375" defaultRowHeight="13.8" x14ac:dyDescent="0.3"/>
  <cols>
    <col min="1" max="1" width="6.6640625" style="1" bestFit="1" customWidth="1"/>
    <col min="2" max="2" width="133.109375" style="29" customWidth="1"/>
    <col min="3" max="16384" width="9.109375" style="2"/>
  </cols>
  <sheetData>
    <row r="1" spans="1:2" ht="6.75" customHeight="1" x14ac:dyDescent="0.3">
      <c r="B1" s="1"/>
    </row>
    <row r="2" spans="1:2" ht="6" customHeight="1" x14ac:dyDescent="0.3">
      <c r="B2" s="3" t="s">
        <v>0</v>
      </c>
    </row>
    <row r="3" spans="1:2" ht="38.25" customHeight="1" x14ac:dyDescent="0.3">
      <c r="A3" s="201" t="s">
        <v>1</v>
      </c>
      <c r="B3" s="202"/>
    </row>
    <row r="4" spans="1:2" ht="38.25" customHeight="1" x14ac:dyDescent="0.3">
      <c r="A4" s="203"/>
      <c r="B4" s="204"/>
    </row>
    <row r="5" spans="1:2" ht="33" customHeight="1" x14ac:dyDescent="0.3">
      <c r="A5" s="205" t="s">
        <v>2</v>
      </c>
      <c r="B5" s="206"/>
    </row>
    <row r="6" spans="1:2" x14ac:dyDescent="0.3">
      <c r="A6" s="4"/>
      <c r="B6" s="5"/>
    </row>
    <row r="7" spans="1:2" x14ac:dyDescent="0.3">
      <c r="A7" s="4"/>
      <c r="B7" s="5"/>
    </row>
    <row r="8" spans="1:2" ht="14.4" thickBot="1" x14ac:dyDescent="0.35">
      <c r="A8" s="207" t="s">
        <v>3</v>
      </c>
      <c r="B8" s="208"/>
    </row>
    <row r="9" spans="1:2" ht="14.4" thickTop="1" x14ac:dyDescent="0.3">
      <c r="A9" s="6"/>
      <c r="B9" s="7"/>
    </row>
    <row r="10" spans="1:2" ht="30" customHeight="1" x14ac:dyDescent="0.3">
      <c r="A10" s="209" t="s">
        <v>87</v>
      </c>
      <c r="B10" s="210"/>
    </row>
    <row r="11" spans="1:2" x14ac:dyDescent="0.3">
      <c r="A11" s="6"/>
      <c r="B11" s="5"/>
    </row>
    <row r="12" spans="1:2" ht="25.5" customHeight="1" x14ac:dyDescent="0.3">
      <c r="A12" s="211" t="s">
        <v>32</v>
      </c>
      <c r="B12" s="212" t="str">
        <f>IF([1]Sheet1!B11="","",IF($A$5=[1]Sheet1!$B$7,"",[1]Sheet1!B11))</f>
        <v>Proponents will be given an electronic copy of the RFP Evaluation Score sheet to be used to score this RFP.</v>
      </c>
    </row>
    <row r="13" spans="1:2" x14ac:dyDescent="0.3">
      <c r="A13" s="6"/>
      <c r="B13" s="5"/>
    </row>
    <row r="14" spans="1:2" ht="25.5" customHeight="1" x14ac:dyDescent="0.3">
      <c r="A14" s="211" t="s">
        <v>37</v>
      </c>
      <c r="B14" s="212" t="e">
        <f>IF([1]Sheet1!B13="","",IF($A$5=[1]Sheet1!$B$7,"",[1]Sheet1!B13))</f>
        <v>#REF!</v>
      </c>
    </row>
    <row r="15" spans="1:2" x14ac:dyDescent="0.3">
      <c r="A15" s="6"/>
      <c r="B15" s="5"/>
    </row>
    <row r="16" spans="1:2" ht="25.5" customHeight="1" x14ac:dyDescent="0.3">
      <c r="A16" s="211" t="s">
        <v>36</v>
      </c>
      <c r="B16" s="212" t="e">
        <f>IF([1]Sheet1!B14="","",IF($A$5=[1]Sheet1!$B$7,"",[1]Sheet1!B14))</f>
        <v>#REF!</v>
      </c>
    </row>
    <row r="17" spans="1:2" ht="12.75" customHeight="1" x14ac:dyDescent="0.3">
      <c r="A17" s="8"/>
      <c r="B17" s="9"/>
    </row>
    <row r="18" spans="1:2" ht="12.75" customHeight="1" x14ac:dyDescent="0.3">
      <c r="A18" s="8"/>
      <c r="B18" s="9"/>
    </row>
    <row r="19" spans="1:2" ht="6" customHeight="1" x14ac:dyDescent="0.3">
      <c r="A19" s="4"/>
      <c r="B19" s="5"/>
    </row>
    <row r="20" spans="1:2" ht="18" customHeight="1" thickBot="1" x14ac:dyDescent="0.35">
      <c r="A20" s="213" t="s">
        <v>4</v>
      </c>
      <c r="B20" s="214"/>
    </row>
    <row r="21" spans="1:2" ht="6" customHeight="1" thickTop="1" x14ac:dyDescent="0.3">
      <c r="A21" s="10"/>
      <c r="B21" s="11"/>
    </row>
    <row r="22" spans="1:2" ht="14.25" customHeight="1" x14ac:dyDescent="0.3">
      <c r="A22" s="12"/>
      <c r="B22" s="13"/>
    </row>
    <row r="23" spans="1:2" ht="27.6" x14ac:dyDescent="0.3">
      <c r="A23" s="6" t="str">
        <f>IF([1]Sheet1!A16="","",IF($A$5=[1]Sheet1!$B$7,"",[1]Sheet1!A16))</f>
        <v>Task 1</v>
      </c>
      <c r="B23" s="14" t="s">
        <v>33</v>
      </c>
    </row>
    <row r="24" spans="1:2" x14ac:dyDescent="0.3">
      <c r="A24" s="4"/>
      <c r="B24" s="5"/>
    </row>
    <row r="25" spans="1:2" x14ac:dyDescent="0.3">
      <c r="A25" s="15" t="str">
        <f>IF([1]Sheet1!A18="","",IF($A$5=[1]Sheet1!$B$7,"",[1]Sheet1!A18))</f>
        <v>Step</v>
      </c>
      <c r="B25" s="16" t="str">
        <f>IF([1]Sheet1!B18="","",IF($A$5=[1]Sheet1!$B$7,"",[1]Sheet1!B18))</f>
        <v>Directions</v>
      </c>
    </row>
    <row r="26" spans="1:2" x14ac:dyDescent="0.3">
      <c r="A26" s="6"/>
      <c r="B26" s="17"/>
    </row>
    <row r="27" spans="1:2" x14ac:dyDescent="0.3">
      <c r="A27" s="4">
        <f>IF([1]Sheet1!A19="","",IF($A$5=[1]Sheet1!$B$7,"",[1]Sheet1!A19))</f>
        <v>1</v>
      </c>
      <c r="B27" s="5" t="s">
        <v>34</v>
      </c>
    </row>
    <row r="28" spans="1:2" x14ac:dyDescent="0.3">
      <c r="A28" s="4"/>
      <c r="B28" s="5"/>
    </row>
    <row r="29" spans="1:2" ht="41.4" x14ac:dyDescent="0.3">
      <c r="A29" s="4">
        <f>IF([1]Sheet1!A21="","",IF($A$5=[1]Sheet1!$B$7,"",[1]Sheet1!A21))</f>
        <v>2</v>
      </c>
      <c r="B29" s="5" t="s">
        <v>35</v>
      </c>
    </row>
    <row r="30" spans="1:2" x14ac:dyDescent="0.3">
      <c r="A30" s="4"/>
      <c r="B30" s="5"/>
    </row>
    <row r="31" spans="1:2" x14ac:dyDescent="0.3">
      <c r="A31" s="215"/>
      <c r="B31" s="216"/>
    </row>
    <row r="32" spans="1:2" ht="18" customHeight="1" thickBot="1" x14ac:dyDescent="0.35">
      <c r="A32" s="217" t="s">
        <v>5</v>
      </c>
      <c r="B32" s="218"/>
    </row>
    <row r="33" spans="1:2" ht="12" customHeight="1" thickTop="1" x14ac:dyDescent="0.3">
      <c r="A33" s="4"/>
      <c r="B33" s="5"/>
    </row>
    <row r="34" spans="1:2" x14ac:dyDescent="0.3">
      <c r="A34" s="18"/>
      <c r="B34" s="19"/>
    </row>
    <row r="35" spans="1:2" x14ac:dyDescent="0.3">
      <c r="A35" s="20" t="str">
        <f>IF([1]Sheet1!A27="","",IF($A$5=[1]Sheet1!$B$7,"",[1]Sheet1!A27))</f>
        <v>Task 2</v>
      </c>
      <c r="B35" s="142" t="s">
        <v>6</v>
      </c>
    </row>
    <row r="36" spans="1:2" x14ac:dyDescent="0.3">
      <c r="A36" s="22"/>
      <c r="B36" s="23"/>
    </row>
    <row r="37" spans="1:2" x14ac:dyDescent="0.3">
      <c r="A37" s="24" t="str">
        <f>IF([1]Sheet1!A29="","",IF($A$5=[1]Sheet1!$B$7,"",[1]Sheet1!A29))</f>
        <v>Step</v>
      </c>
      <c r="B37" s="25" t="str">
        <f>IF([1]Sheet1!B29="","",IF($A$5=[1]Sheet1!$B$7,"",[1]Sheet1!B29))</f>
        <v>Directions</v>
      </c>
    </row>
    <row r="38" spans="1:2" x14ac:dyDescent="0.3">
      <c r="A38" s="6"/>
      <c r="B38" s="17"/>
    </row>
    <row r="39" spans="1:2" x14ac:dyDescent="0.3">
      <c r="A39" s="22">
        <f>IF([1]Sheet1!A30="","",IF($A$5=[1]Sheet1!$B$7,"",[1]Sheet1!A30))</f>
        <v>1</v>
      </c>
      <c r="B39" s="21" t="s">
        <v>39</v>
      </c>
    </row>
    <row r="40" spans="1:2" x14ac:dyDescent="0.3">
      <c r="A40" s="4"/>
      <c r="B40" s="5"/>
    </row>
    <row r="41" spans="1:2" x14ac:dyDescent="0.3">
      <c r="A41" s="22">
        <v>2</v>
      </c>
      <c r="B41" s="21" t="s">
        <v>38</v>
      </c>
    </row>
    <row r="42" spans="1:2" x14ac:dyDescent="0.3">
      <c r="A42" s="4"/>
      <c r="B42" s="5"/>
    </row>
    <row r="43" spans="1:2" x14ac:dyDescent="0.3">
      <c r="A43" s="26"/>
      <c r="B43" s="27"/>
    </row>
    <row r="44" spans="1:2" x14ac:dyDescent="0.3">
      <c r="A44" s="4"/>
      <c r="B44" s="5"/>
    </row>
    <row r="45" spans="1:2" x14ac:dyDescent="0.3">
      <c r="A45" s="4"/>
      <c r="B45" s="14"/>
    </row>
    <row r="46" spans="1:2" x14ac:dyDescent="0.3">
      <c r="A46" s="20" t="str">
        <f>IF([1]Sheet1!A35="","",IF($A$5=[1]Sheet1!$B$7,"",[1]Sheet1!A35))</f>
        <v>Task 3</v>
      </c>
      <c r="B46" s="142" t="s">
        <v>40</v>
      </c>
    </row>
    <row r="47" spans="1:2" x14ac:dyDescent="0.3">
      <c r="A47" s="22"/>
      <c r="B47" s="21"/>
    </row>
    <row r="48" spans="1:2" x14ac:dyDescent="0.3">
      <c r="A48" s="24" t="str">
        <f>IF([1]Sheet1!A37="","",IF($A$5=[1]Sheet1!$B$7,"",[1]Sheet1!A37))</f>
        <v>Step</v>
      </c>
      <c r="B48" s="25" t="str">
        <f>IF([1]Sheet1!B37="","",IF($A$5=[1]Sheet1!$B$7,"",[1]Sheet1!B37))</f>
        <v>Directions</v>
      </c>
    </row>
    <row r="49" spans="1:2" x14ac:dyDescent="0.3">
      <c r="A49" s="20"/>
      <c r="B49" s="28"/>
    </row>
    <row r="50" spans="1:2" x14ac:dyDescent="0.3">
      <c r="A50" s="22">
        <f>IF([1]Sheet1!A38="","",IF($A$5=[1]Sheet1!$B$7,"",[1]Sheet1!A38))</f>
        <v>1</v>
      </c>
      <c r="B50" s="21" t="s">
        <v>41</v>
      </c>
    </row>
    <row r="51" spans="1:2" x14ac:dyDescent="0.3">
      <c r="A51" s="22"/>
      <c r="B51" s="21"/>
    </row>
    <row r="52" spans="1:2" x14ac:dyDescent="0.3">
      <c r="A52" s="22">
        <f>IF([1]Sheet1!A40="","",IF($A$5=[1]Sheet1!$B$7,"",[1]Sheet1!A40))</f>
        <v>2</v>
      </c>
      <c r="B52" s="21" t="s">
        <v>42</v>
      </c>
    </row>
    <row r="53" spans="1:2" x14ac:dyDescent="0.3">
      <c r="A53" s="4"/>
      <c r="B53" s="5"/>
    </row>
    <row r="54" spans="1:2" x14ac:dyDescent="0.3">
      <c r="A54" s="22">
        <v>3</v>
      </c>
      <c r="B54" s="21" t="s">
        <v>43</v>
      </c>
    </row>
    <row r="55" spans="1:2" x14ac:dyDescent="0.3">
      <c r="A55" s="4"/>
      <c r="B55" s="5"/>
    </row>
    <row r="56" spans="1:2" x14ac:dyDescent="0.3">
      <c r="A56" s="26"/>
      <c r="B56" s="27"/>
    </row>
  </sheetData>
  <mergeCells count="11">
    <mergeCell ref="A16:B16"/>
    <mergeCell ref="A20:B20"/>
    <mergeCell ref="A31:B31"/>
    <mergeCell ref="A32:B32"/>
    <mergeCell ref="A12:B12"/>
    <mergeCell ref="A14:B14"/>
    <mergeCell ref="A3:B3"/>
    <mergeCell ref="A4:B4"/>
    <mergeCell ref="A5:B5"/>
    <mergeCell ref="A8:B8"/>
    <mergeCell ref="A10:B10"/>
  </mergeCells>
  <phoneticPr fontId="29" type="noConversion"/>
  <conditionalFormatting sqref="A8:A10 B16:B19 A16:A21 A22:B30 A31:A32 A33:B33 A34:A37 B35:B37">
    <cfRule type="expression" dxfId="5" priority="5" stopIfTrue="1">
      <formula>$A$4="Enter Bidder's Name Here to Receive Bid Instructions"</formula>
    </cfRule>
  </conditionalFormatting>
  <conditionalFormatting sqref="A11:B15">
    <cfRule type="expression" dxfId="4" priority="4" stopIfTrue="1">
      <formula>$A$4="Enter Bidder's Name Here to Receive Bid Instructions"</formula>
    </cfRule>
  </conditionalFormatting>
  <conditionalFormatting sqref="A38:B56">
    <cfRule type="expression" dxfId="3" priority="1" stopIfTrue="1">
      <formula>$A$4="Enter Bidder's Name Here to Receive Bid Instructions"</formula>
    </cfRule>
  </conditionalFormatting>
  <pageMargins left="0.45" right="0.45" top="0.75" bottom="0.25" header="0.3" footer="0.3"/>
  <pageSetup scale="8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4"/>
  <sheetViews>
    <sheetView view="pageBreakPreview" zoomScale="80" zoomScaleNormal="100" zoomScaleSheetLayoutView="80" workbookViewId="0">
      <selection activeCell="E66" sqref="E66"/>
    </sheetView>
  </sheetViews>
  <sheetFormatPr defaultColWidth="9.109375" defaultRowHeight="14.4" x14ac:dyDescent="0.3"/>
  <cols>
    <col min="1" max="1" width="11.88671875" style="64" customWidth="1"/>
    <col min="2" max="2" width="97" style="87" customWidth="1"/>
    <col min="3" max="3" width="16.88671875" style="88" customWidth="1"/>
    <col min="4" max="4" width="15" style="64" customWidth="1"/>
    <col min="5" max="5" width="16.44140625" style="89" customWidth="1"/>
    <col min="6" max="6" width="18.5546875" style="90" customWidth="1"/>
    <col min="7" max="7" width="15.44140625" style="72" customWidth="1"/>
    <col min="8" max="248" width="9.109375" style="64"/>
    <col min="249" max="250" width="44" style="64" customWidth="1"/>
    <col min="251" max="251" width="37.5546875" style="64" customWidth="1"/>
    <col min="252" max="16384" width="9.109375" style="64"/>
  </cols>
  <sheetData>
    <row r="1" spans="1:9" s="2" customFormat="1" ht="27" customHeight="1" thickTop="1" thickBot="1" x14ac:dyDescent="0.35">
      <c r="A1" s="222" t="s">
        <v>7</v>
      </c>
      <c r="B1" s="222"/>
      <c r="C1" s="222"/>
      <c r="D1" s="222"/>
      <c r="E1" s="222"/>
      <c r="F1" s="222"/>
      <c r="G1" s="222"/>
    </row>
    <row r="2" spans="1:9" s="2" customFormat="1" thickTop="1" x14ac:dyDescent="0.3">
      <c r="B2" s="62"/>
    </row>
    <row r="3" spans="1:9" ht="80.25" customHeight="1" x14ac:dyDescent="0.3">
      <c r="A3" s="65" t="s">
        <v>8</v>
      </c>
      <c r="B3" s="154" t="s">
        <v>55</v>
      </c>
      <c r="C3" s="65" t="s">
        <v>9</v>
      </c>
      <c r="D3" s="65" t="s">
        <v>10</v>
      </c>
      <c r="E3" s="65" t="s">
        <v>11</v>
      </c>
      <c r="F3" s="66" t="s">
        <v>12</v>
      </c>
      <c r="G3" s="66" t="s">
        <v>13</v>
      </c>
    </row>
    <row r="4" spans="1:9" hidden="1" x14ac:dyDescent="0.3">
      <c r="A4" s="67" t="s">
        <v>14</v>
      </c>
      <c r="B4" s="68" t="s">
        <v>14</v>
      </c>
      <c r="C4" s="69"/>
      <c r="D4" s="69" t="s">
        <v>14</v>
      </c>
      <c r="E4" s="69" t="s">
        <v>14</v>
      </c>
      <c r="F4" s="70"/>
      <c r="G4" s="71"/>
    </row>
    <row r="5" spans="1:9" hidden="1" x14ac:dyDescent="0.3">
      <c r="A5" s="196"/>
      <c r="B5" s="68"/>
      <c r="C5" s="69"/>
      <c r="D5" s="69"/>
      <c r="E5" s="69"/>
      <c r="F5" s="70"/>
      <c r="G5" s="71"/>
    </row>
    <row r="6" spans="1:9" hidden="1" x14ac:dyDescent="0.3">
      <c r="A6" s="196"/>
      <c r="B6" s="68"/>
      <c r="C6" s="69"/>
      <c r="D6" s="69"/>
      <c r="E6" s="69"/>
      <c r="F6" s="70"/>
      <c r="G6" s="71"/>
    </row>
    <row r="7" spans="1:9" hidden="1" x14ac:dyDescent="0.3">
      <c r="A7" s="196"/>
      <c r="B7" s="68"/>
      <c r="C7" s="69"/>
      <c r="D7" s="69"/>
      <c r="E7" s="69"/>
      <c r="F7" s="70"/>
      <c r="G7" s="71"/>
    </row>
    <row r="8" spans="1:9" hidden="1" x14ac:dyDescent="0.3">
      <c r="A8" s="196"/>
      <c r="B8" s="68"/>
      <c r="C8" s="69"/>
      <c r="D8" s="69"/>
      <c r="E8" s="69"/>
      <c r="F8" s="70"/>
      <c r="G8" s="71"/>
    </row>
    <row r="9" spans="1:9" s="72" customFormat="1" x14ac:dyDescent="0.3">
      <c r="A9" s="219">
        <v>1</v>
      </c>
      <c r="B9" s="73" t="s">
        <v>44</v>
      </c>
      <c r="C9" s="74">
        <f>SUM(C10:C14)</f>
        <v>6</v>
      </c>
      <c r="D9" s="75"/>
      <c r="E9" s="74">
        <f>SUM(E10:E14)</f>
        <v>30</v>
      </c>
      <c r="F9" s="71"/>
      <c r="G9" s="71">
        <f>E9/E$47</f>
        <v>5.8823529411764705E-2</v>
      </c>
      <c r="I9" s="76"/>
    </row>
    <row r="10" spans="1:9" x14ac:dyDescent="0.3">
      <c r="A10" s="221"/>
      <c r="B10" s="77" t="s">
        <v>46</v>
      </c>
      <c r="C10" s="69">
        <v>1</v>
      </c>
      <c r="D10" s="69">
        <v>5</v>
      </c>
      <c r="E10" s="69">
        <f>D10*C10</f>
        <v>5</v>
      </c>
      <c r="F10" s="70">
        <f>E10/$E$9</f>
        <v>0.16666666666666666</v>
      </c>
      <c r="G10" s="71"/>
    </row>
    <row r="11" spans="1:9" x14ac:dyDescent="0.3">
      <c r="A11" s="221"/>
      <c r="B11" s="77" t="s">
        <v>59</v>
      </c>
      <c r="C11" s="69">
        <v>1</v>
      </c>
      <c r="D11" s="69">
        <v>5</v>
      </c>
      <c r="E11" s="69">
        <f>D11*C11</f>
        <v>5</v>
      </c>
      <c r="F11" s="70">
        <f>E11/$E$9</f>
        <v>0.16666666666666666</v>
      </c>
      <c r="G11" s="71"/>
    </row>
    <row r="12" spans="1:9" x14ac:dyDescent="0.3">
      <c r="A12" s="221"/>
      <c r="B12" s="77" t="s">
        <v>47</v>
      </c>
      <c r="C12" s="69">
        <v>1</v>
      </c>
      <c r="D12" s="69">
        <v>5</v>
      </c>
      <c r="E12" s="69">
        <f>D12*C12</f>
        <v>5</v>
      </c>
      <c r="F12" s="70">
        <f>E12/$E$9</f>
        <v>0.16666666666666666</v>
      </c>
      <c r="G12" s="71"/>
    </row>
    <row r="13" spans="1:9" ht="28.8" x14ac:dyDescent="0.3">
      <c r="A13" s="221"/>
      <c r="B13" s="77" t="s">
        <v>48</v>
      </c>
      <c r="C13" s="69">
        <v>1</v>
      </c>
      <c r="D13" s="69">
        <v>5</v>
      </c>
      <c r="E13" s="69">
        <f>D13*C13</f>
        <v>5</v>
      </c>
      <c r="F13" s="70">
        <f>E13/$E$9</f>
        <v>0.16666666666666666</v>
      </c>
      <c r="G13" s="71"/>
    </row>
    <row r="14" spans="1:9" ht="28.8" x14ac:dyDescent="0.3">
      <c r="A14" s="220"/>
      <c r="B14" s="77" t="s">
        <v>45</v>
      </c>
      <c r="C14" s="69">
        <v>2</v>
      </c>
      <c r="D14" s="69">
        <v>5</v>
      </c>
      <c r="E14" s="69">
        <f>D14*C14</f>
        <v>10</v>
      </c>
      <c r="F14" s="70">
        <f>E14/$E$9</f>
        <v>0.33333333333333331</v>
      </c>
      <c r="G14" s="71"/>
    </row>
    <row r="15" spans="1:9" x14ac:dyDescent="0.3">
      <c r="A15" s="67" t="s">
        <v>14</v>
      </c>
      <c r="B15" s="68" t="s">
        <v>14</v>
      </c>
      <c r="C15" s="69"/>
      <c r="D15" s="69" t="s">
        <v>14</v>
      </c>
      <c r="E15" s="69" t="s">
        <v>14</v>
      </c>
      <c r="F15" s="70"/>
      <c r="G15" s="71"/>
    </row>
    <row r="16" spans="1:9" s="72" customFormat="1" x14ac:dyDescent="0.3">
      <c r="A16" s="219">
        <v>2</v>
      </c>
      <c r="B16" s="73" t="s">
        <v>49</v>
      </c>
      <c r="C16" s="74">
        <f>SUM(C17:C21)</f>
        <v>45</v>
      </c>
      <c r="D16" s="75"/>
      <c r="E16" s="74">
        <f>SUM(E17:E21)</f>
        <v>225</v>
      </c>
      <c r="F16" s="71"/>
      <c r="G16" s="71">
        <f>E16/E$47</f>
        <v>0.44117647058823528</v>
      </c>
    </row>
    <row r="17" spans="1:10" ht="47.25" customHeight="1" x14ac:dyDescent="0.3">
      <c r="A17" s="221"/>
      <c r="B17" s="156" t="s">
        <v>83</v>
      </c>
      <c r="C17" s="69"/>
      <c r="D17" s="69"/>
      <c r="E17" s="69"/>
      <c r="F17" s="70"/>
      <c r="G17" s="71"/>
      <c r="J17" s="168"/>
    </row>
    <row r="18" spans="1:10" x14ac:dyDescent="0.3">
      <c r="A18" s="221"/>
      <c r="B18" s="156" t="s">
        <v>82</v>
      </c>
      <c r="C18" s="69">
        <v>10</v>
      </c>
      <c r="D18" s="69">
        <v>5</v>
      </c>
      <c r="E18" s="69">
        <f t="shared" ref="E18" si="0">D18*C18</f>
        <v>50</v>
      </c>
      <c r="F18" s="70">
        <f t="shared" ref="F18:F21" si="1">E18/$E$16</f>
        <v>0.22222222222222221</v>
      </c>
      <c r="G18" s="71"/>
      <c r="J18" s="168"/>
    </row>
    <row r="19" spans="1:10" ht="15" customHeight="1" x14ac:dyDescent="0.3">
      <c r="A19" s="221"/>
      <c r="B19" s="68" t="s">
        <v>79</v>
      </c>
      <c r="C19" s="69">
        <v>10</v>
      </c>
      <c r="D19" s="69">
        <v>5</v>
      </c>
      <c r="E19" s="69">
        <f t="shared" ref="E19:E21" si="2">D19*C19</f>
        <v>50</v>
      </c>
      <c r="F19" s="70">
        <f t="shared" si="1"/>
        <v>0.22222222222222221</v>
      </c>
      <c r="G19" s="71"/>
    </row>
    <row r="20" spans="1:10" ht="28.8" x14ac:dyDescent="0.3">
      <c r="A20" s="221"/>
      <c r="B20" s="199" t="s">
        <v>81</v>
      </c>
      <c r="C20" s="69">
        <v>10</v>
      </c>
      <c r="D20" s="69">
        <v>5</v>
      </c>
      <c r="E20" s="69">
        <f t="shared" si="2"/>
        <v>50</v>
      </c>
      <c r="F20" s="70">
        <f t="shared" si="1"/>
        <v>0.22222222222222221</v>
      </c>
      <c r="G20" s="71"/>
    </row>
    <row r="21" spans="1:10" ht="28.8" x14ac:dyDescent="0.3">
      <c r="A21" s="220"/>
      <c r="B21" s="68" t="s">
        <v>85</v>
      </c>
      <c r="C21" s="69">
        <v>15</v>
      </c>
      <c r="D21" s="69">
        <v>5</v>
      </c>
      <c r="E21" s="69">
        <f t="shared" si="2"/>
        <v>75</v>
      </c>
      <c r="F21" s="70">
        <f t="shared" si="1"/>
        <v>0.33333333333333331</v>
      </c>
      <c r="G21" s="71"/>
    </row>
    <row r="22" spans="1:10" x14ac:dyDescent="0.3">
      <c r="A22" s="169"/>
      <c r="B22" s="68"/>
      <c r="C22" s="69"/>
      <c r="D22" s="69"/>
      <c r="E22" s="69"/>
      <c r="F22" s="70"/>
      <c r="G22" s="71"/>
    </row>
    <row r="23" spans="1:10" s="72" customFormat="1" ht="16.5" customHeight="1" x14ac:dyDescent="0.3">
      <c r="A23" s="219">
        <v>3</v>
      </c>
      <c r="B23" s="73" t="s">
        <v>50</v>
      </c>
      <c r="C23" s="74">
        <f>SUM(C24:C26)</f>
        <v>25</v>
      </c>
      <c r="D23" s="75"/>
      <c r="E23" s="74">
        <f>SUM(E24:E26)</f>
        <v>125</v>
      </c>
      <c r="F23" s="71"/>
      <c r="G23" s="71">
        <f>E23/E$47</f>
        <v>0.24509803921568626</v>
      </c>
    </row>
    <row r="24" spans="1:10" ht="28.8" x14ac:dyDescent="0.3">
      <c r="A24" s="221"/>
      <c r="B24" s="77" t="s">
        <v>51</v>
      </c>
      <c r="C24" s="69">
        <v>5</v>
      </c>
      <c r="D24" s="69">
        <v>5</v>
      </c>
      <c r="E24" s="69">
        <f>D24*C24</f>
        <v>25</v>
      </c>
      <c r="F24" s="70">
        <f>E24/$E$23</f>
        <v>0.2</v>
      </c>
      <c r="G24" s="71"/>
    </row>
    <row r="25" spans="1:10" x14ac:dyDescent="0.3">
      <c r="A25" s="193"/>
      <c r="B25" s="68" t="s">
        <v>80</v>
      </c>
      <c r="C25" s="69">
        <v>10</v>
      </c>
      <c r="D25" s="69">
        <v>5</v>
      </c>
      <c r="E25" s="69">
        <f t="shared" ref="E25:E26" si="3">D25*C25</f>
        <v>50</v>
      </c>
      <c r="F25" s="70">
        <f t="shared" ref="F25:F26" si="4">E25/$E$23</f>
        <v>0.4</v>
      </c>
      <c r="G25" s="71"/>
    </row>
    <row r="26" spans="1:10" x14ac:dyDescent="0.3">
      <c r="A26" s="193"/>
      <c r="B26" s="68" t="s">
        <v>78</v>
      </c>
      <c r="C26" s="69">
        <v>10</v>
      </c>
      <c r="D26" s="69">
        <v>5</v>
      </c>
      <c r="E26" s="69">
        <f t="shared" si="3"/>
        <v>50</v>
      </c>
      <c r="F26" s="70">
        <f t="shared" si="4"/>
        <v>0.4</v>
      </c>
      <c r="G26" s="71"/>
    </row>
    <row r="27" spans="1:10" x14ac:dyDescent="0.3">
      <c r="A27" s="67" t="s">
        <v>14</v>
      </c>
      <c r="B27" s="68" t="s">
        <v>14</v>
      </c>
      <c r="C27" s="69"/>
      <c r="D27" s="69" t="s">
        <v>14</v>
      </c>
      <c r="E27" s="69" t="s">
        <v>14</v>
      </c>
      <c r="F27" s="70"/>
      <c r="G27" s="71"/>
    </row>
    <row r="28" spans="1:10" s="72" customFormat="1" x14ac:dyDescent="0.3">
      <c r="A28" s="219">
        <v>4</v>
      </c>
      <c r="B28" s="73" t="s">
        <v>15</v>
      </c>
      <c r="C28" s="74">
        <f>SUM(C29:C33)</f>
        <v>9</v>
      </c>
      <c r="D28" s="75"/>
      <c r="E28" s="74">
        <f>SUM(E29:E33)</f>
        <v>45</v>
      </c>
      <c r="F28" s="70"/>
      <c r="G28" s="71">
        <f>E28/E$47</f>
        <v>8.8235294117647065E-2</v>
      </c>
    </row>
    <row r="29" spans="1:10" s="72" customFormat="1" x14ac:dyDescent="0.3">
      <c r="A29" s="221"/>
      <c r="B29" s="77" t="s">
        <v>67</v>
      </c>
      <c r="C29" s="69"/>
      <c r="D29" s="102"/>
      <c r="E29" s="69"/>
      <c r="F29" s="70"/>
      <c r="G29" s="70"/>
    </row>
    <row r="30" spans="1:10" s="72" customFormat="1" x14ac:dyDescent="0.3">
      <c r="A30" s="169"/>
      <c r="B30" s="77" t="s">
        <v>68</v>
      </c>
      <c r="C30" s="69">
        <v>3</v>
      </c>
      <c r="D30" s="102">
        <v>5</v>
      </c>
      <c r="E30" s="69">
        <f t="shared" ref="E30:E32" si="5">D30*C30</f>
        <v>15</v>
      </c>
      <c r="F30" s="70">
        <f t="shared" ref="F30:F32" si="6">E30/$E$28</f>
        <v>0.33333333333333331</v>
      </c>
      <c r="G30" s="70"/>
    </row>
    <row r="31" spans="1:10" s="72" customFormat="1" x14ac:dyDescent="0.3">
      <c r="A31" s="169"/>
      <c r="B31" s="77" t="s">
        <v>69</v>
      </c>
      <c r="C31" s="69">
        <v>3</v>
      </c>
      <c r="D31" s="102">
        <v>5</v>
      </c>
      <c r="E31" s="69">
        <f t="shared" si="5"/>
        <v>15</v>
      </c>
      <c r="F31" s="70">
        <f t="shared" si="6"/>
        <v>0.33333333333333331</v>
      </c>
      <c r="G31" s="70"/>
    </row>
    <row r="32" spans="1:10" s="72" customFormat="1" x14ac:dyDescent="0.3">
      <c r="A32" s="169"/>
      <c r="B32" s="77" t="s">
        <v>70</v>
      </c>
      <c r="C32" s="69">
        <v>3</v>
      </c>
      <c r="D32" s="102">
        <v>5</v>
      </c>
      <c r="E32" s="69">
        <f t="shared" si="5"/>
        <v>15</v>
      </c>
      <c r="F32" s="70">
        <f t="shared" si="6"/>
        <v>0.33333333333333331</v>
      </c>
      <c r="G32" s="70"/>
    </row>
    <row r="33" spans="1:9" x14ac:dyDescent="0.3">
      <c r="A33" s="79"/>
      <c r="B33" s="77"/>
      <c r="C33" s="69"/>
      <c r="D33" s="69"/>
      <c r="E33" s="69"/>
      <c r="F33" s="70"/>
      <c r="G33" s="71"/>
    </row>
    <row r="34" spans="1:9" x14ac:dyDescent="0.3">
      <c r="A34" s="219">
        <v>5</v>
      </c>
      <c r="B34" s="78" t="s">
        <v>64</v>
      </c>
      <c r="C34" s="80">
        <f>SUM(C35:C36)</f>
        <v>5</v>
      </c>
      <c r="D34" s="75"/>
      <c r="E34" s="81">
        <f>SUM(E35)</f>
        <v>25</v>
      </c>
      <c r="F34" s="71"/>
      <c r="G34" s="71">
        <f>E34/E$47</f>
        <v>4.9019607843137254E-2</v>
      </c>
    </row>
    <row r="35" spans="1:9" x14ac:dyDescent="0.3">
      <c r="A35" s="221"/>
      <c r="B35" s="157" t="s">
        <v>71</v>
      </c>
      <c r="C35" s="69">
        <v>5</v>
      </c>
      <c r="D35" s="69">
        <v>5</v>
      </c>
      <c r="E35" s="69">
        <f>D35*C35</f>
        <v>25</v>
      </c>
      <c r="F35" s="70">
        <f>E35/E35</f>
        <v>1</v>
      </c>
      <c r="G35" s="71"/>
    </row>
    <row r="36" spans="1:9" x14ac:dyDescent="0.3">
      <c r="A36" s="79"/>
      <c r="B36" s="77"/>
      <c r="C36" s="69"/>
      <c r="D36" s="69"/>
      <c r="E36" s="69"/>
      <c r="F36" s="70"/>
      <c r="G36" s="71"/>
    </row>
    <row r="37" spans="1:9" s="72" customFormat="1" x14ac:dyDescent="0.3">
      <c r="A37" s="219">
        <v>6</v>
      </c>
      <c r="B37" s="78" t="s">
        <v>53</v>
      </c>
      <c r="C37" s="74">
        <f>SUM(C38:C38)</f>
        <v>3</v>
      </c>
      <c r="D37" s="75"/>
      <c r="E37" s="74">
        <f>SUM(E38)</f>
        <v>15</v>
      </c>
      <c r="F37" s="71"/>
      <c r="G37" s="71">
        <f>E37/E$47</f>
        <v>2.9411764705882353E-2</v>
      </c>
    </row>
    <row r="38" spans="1:9" ht="43.2" x14ac:dyDescent="0.3">
      <c r="A38" s="221"/>
      <c r="B38" s="77" t="s">
        <v>58</v>
      </c>
      <c r="C38" s="69">
        <v>3</v>
      </c>
      <c r="D38" s="69">
        <v>5</v>
      </c>
      <c r="E38" s="69">
        <f>D38*C38</f>
        <v>15</v>
      </c>
      <c r="F38" s="70">
        <f>E38/$E$37</f>
        <v>1</v>
      </c>
      <c r="G38" s="71"/>
    </row>
    <row r="39" spans="1:9" x14ac:dyDescent="0.3">
      <c r="A39" s="82"/>
      <c r="B39" s="77"/>
      <c r="C39" s="69"/>
      <c r="D39" s="69"/>
      <c r="E39" s="69"/>
      <c r="F39" s="70"/>
      <c r="G39" s="71"/>
    </row>
    <row r="40" spans="1:9" s="72" customFormat="1" x14ac:dyDescent="0.3">
      <c r="A40" s="219">
        <v>7</v>
      </c>
      <c r="B40" s="78" t="s">
        <v>52</v>
      </c>
      <c r="C40" s="74">
        <f>SUM(C41:C42)</f>
        <v>6</v>
      </c>
      <c r="D40" s="75"/>
      <c r="E40" s="74">
        <f>SUM(E41:E42)</f>
        <v>30</v>
      </c>
      <c r="F40" s="71"/>
      <c r="G40" s="71">
        <f>E40/E$47</f>
        <v>5.8823529411764705E-2</v>
      </c>
    </row>
    <row r="41" spans="1:9" ht="52.5" customHeight="1" x14ac:dyDescent="0.3">
      <c r="A41" s="221"/>
      <c r="B41" s="156" t="s">
        <v>63</v>
      </c>
      <c r="C41" s="69">
        <v>2</v>
      </c>
      <c r="D41" s="69">
        <v>5</v>
      </c>
      <c r="E41" s="69">
        <f>D41*C41</f>
        <v>10</v>
      </c>
      <c r="F41" s="70">
        <f>E41/$E$40</f>
        <v>0.33333333333333331</v>
      </c>
      <c r="G41" s="71"/>
    </row>
    <row r="42" spans="1:9" x14ac:dyDescent="0.3">
      <c r="A42" s="220"/>
      <c r="B42" s="77" t="s">
        <v>54</v>
      </c>
      <c r="C42" s="69">
        <v>4</v>
      </c>
      <c r="D42" s="69">
        <v>5</v>
      </c>
      <c r="E42" s="69">
        <f>D42*C42</f>
        <v>20</v>
      </c>
      <c r="F42" s="70">
        <f>E42/$E$40</f>
        <v>0.66666666666666663</v>
      </c>
      <c r="G42" s="71"/>
    </row>
    <row r="43" spans="1:9" x14ac:dyDescent="0.3">
      <c r="A43" s="82"/>
      <c r="B43" s="77"/>
      <c r="C43" s="69"/>
      <c r="D43" s="69"/>
      <c r="E43" s="69"/>
      <c r="F43" s="70"/>
      <c r="G43" s="71"/>
    </row>
    <row r="44" spans="1:9" s="72" customFormat="1" x14ac:dyDescent="0.3">
      <c r="A44" s="219">
        <v>8</v>
      </c>
      <c r="B44" s="73" t="s">
        <v>16</v>
      </c>
      <c r="C44" s="74">
        <f>SUM(C45)</f>
        <v>3</v>
      </c>
      <c r="D44" s="75"/>
      <c r="E44" s="74">
        <f>SUM(E45)</f>
        <v>15</v>
      </c>
      <c r="F44" s="71"/>
      <c r="G44" s="71">
        <f>E44/E$47</f>
        <v>2.9411764705882353E-2</v>
      </c>
    </row>
    <row r="45" spans="1:9" x14ac:dyDescent="0.3">
      <c r="A45" s="220"/>
      <c r="B45" s="77" t="s">
        <v>66</v>
      </c>
      <c r="C45" s="69">
        <v>3</v>
      </c>
      <c r="D45" s="69">
        <v>5</v>
      </c>
      <c r="E45" s="69">
        <f>D45*C45</f>
        <v>15</v>
      </c>
      <c r="F45" s="70">
        <f>E45/E45</f>
        <v>1</v>
      </c>
      <c r="G45" s="71"/>
    </row>
    <row r="46" spans="1:9" x14ac:dyDescent="0.3">
      <c r="A46" s="83"/>
      <c r="B46" s="77"/>
      <c r="C46" s="69"/>
      <c r="D46" s="69"/>
      <c r="E46" s="69"/>
      <c r="F46" s="70"/>
      <c r="G46" s="71"/>
    </row>
    <row r="47" spans="1:9" ht="15" customHeight="1" x14ac:dyDescent="0.3">
      <c r="A47" s="223" t="s">
        <v>60</v>
      </c>
      <c r="B47" s="224"/>
      <c r="C47" s="80">
        <f>C9+C16+C23+C28+C34+C37+C40+C44</f>
        <v>102</v>
      </c>
      <c r="D47" s="84" t="s">
        <v>14</v>
      </c>
      <c r="E47" s="85">
        <f>E9+E16+E23+E28+E34+E37+E40+E44</f>
        <v>510</v>
      </c>
      <c r="F47" s="70">
        <f>E47/E47</f>
        <v>1</v>
      </c>
      <c r="G47" s="71">
        <f>E47/E$47</f>
        <v>1</v>
      </c>
      <c r="I47" s="64">
        <f>C44+C40+C37+C34+C28+C23+C16+C9</f>
        <v>102</v>
      </c>
    </row>
    <row r="48" spans="1:9" ht="15" thickBot="1" x14ac:dyDescent="0.35">
      <c r="A48" s="86"/>
    </row>
    <row r="49" spans="1:6" s="2" customFormat="1" ht="19.5" customHeight="1" thickTop="1" thickBot="1" x14ac:dyDescent="0.35">
      <c r="A49" s="234" t="s">
        <v>65</v>
      </c>
      <c r="B49" s="235"/>
      <c r="C49" s="235"/>
      <c r="D49" s="236"/>
      <c r="E49" s="139">
        <f>E47</f>
        <v>510</v>
      </c>
    </row>
    <row r="50" spans="1:6" s="2" customFormat="1" ht="14.25" hidden="1" customHeight="1" x14ac:dyDescent="0.3">
      <c r="A50" s="158"/>
      <c r="B50" s="104"/>
      <c r="C50" s="140"/>
      <c r="D50" s="109"/>
      <c r="E50" s="109"/>
    </row>
    <row r="51" spans="1:6" s="2" customFormat="1" ht="14.25" hidden="1" customHeight="1" x14ac:dyDescent="0.3">
      <c r="A51" s="104"/>
      <c r="B51" s="104"/>
      <c r="C51" s="140"/>
      <c r="D51" s="109"/>
      <c r="E51" s="109"/>
    </row>
    <row r="52" spans="1:6" s="2" customFormat="1" ht="14.25" hidden="1" customHeight="1" x14ac:dyDescent="0.3">
      <c r="A52" s="126"/>
      <c r="B52" s="126"/>
      <c r="C52" s="127"/>
      <c r="D52" s="127"/>
      <c r="E52" s="141"/>
    </row>
    <row r="53" spans="1:6" s="2" customFormat="1" ht="14.25" hidden="1" customHeight="1" x14ac:dyDescent="0.3">
      <c r="A53" s="126"/>
      <c r="B53" s="126"/>
      <c r="C53" s="127"/>
      <c r="D53" s="127"/>
      <c r="E53" s="141"/>
    </row>
    <row r="54" spans="1:6" s="2" customFormat="1" ht="38.25" hidden="1" customHeight="1" x14ac:dyDescent="0.3">
      <c r="A54" s="126"/>
      <c r="B54" s="126"/>
      <c r="C54" s="127"/>
      <c r="D54" s="127"/>
      <c r="E54" s="141"/>
    </row>
    <row r="55" spans="1:6" s="2" customFormat="1" ht="13.5" hidden="1" customHeight="1" x14ac:dyDescent="0.3">
      <c r="A55" s="56"/>
      <c r="B55" s="126"/>
      <c r="C55" s="127"/>
      <c r="D55" s="127"/>
      <c r="E55" s="141"/>
    </row>
    <row r="56" spans="1:6" s="2" customFormat="1" ht="25.5" hidden="1" customHeight="1" x14ac:dyDescent="0.3">
      <c r="A56" s="126"/>
      <c r="B56" s="126"/>
      <c r="C56" s="127"/>
      <c r="D56" s="127"/>
      <c r="E56" s="141"/>
    </row>
    <row r="57" spans="1:6" s="2" customFormat="1" ht="13.5" hidden="1" customHeight="1" x14ac:dyDescent="0.3">
      <c r="A57" s="126"/>
      <c r="B57" s="126"/>
      <c r="C57" s="127"/>
      <c r="D57" s="127"/>
      <c r="E57" s="141"/>
    </row>
    <row r="58" spans="1:6" s="2" customFormat="1" ht="13.5" hidden="1" customHeight="1" x14ac:dyDescent="0.3">
      <c r="A58" s="126"/>
      <c r="B58" s="126"/>
      <c r="C58" s="127"/>
      <c r="D58" s="127"/>
      <c r="E58" s="141"/>
    </row>
    <row r="59" spans="1:6" s="2" customFormat="1" ht="15" thickTop="1" thickBot="1" x14ac:dyDescent="0.35">
      <c r="A59" s="126"/>
      <c r="B59" s="126"/>
      <c r="C59" s="127"/>
      <c r="D59" s="127"/>
      <c r="E59" s="141"/>
    </row>
    <row r="60" spans="1:6" s="108" customFormat="1" ht="21" customHeight="1" thickTop="1" thickBot="1" x14ac:dyDescent="0.35">
      <c r="A60" s="225" t="s">
        <v>72</v>
      </c>
      <c r="B60" s="226"/>
      <c r="C60" s="226"/>
      <c r="D60" s="227"/>
      <c r="E60" s="139">
        <v>1</v>
      </c>
    </row>
    <row r="61" spans="1:6" s="108" customFormat="1" ht="21" customHeight="1" thickTop="1" thickBot="1" x14ac:dyDescent="0.35">
      <c r="A61" s="172"/>
      <c r="B61" s="172"/>
      <c r="C61" s="172"/>
      <c r="D61" s="172"/>
      <c r="E61" s="173"/>
      <c r="F61" s="174"/>
    </row>
    <row r="62" spans="1:6" s="108" customFormat="1" ht="21" customHeight="1" thickTop="1" thickBot="1" x14ac:dyDescent="0.35">
      <c r="A62" s="225" t="s">
        <v>76</v>
      </c>
      <c r="B62" s="226"/>
      <c r="C62" s="226"/>
      <c r="D62" s="227"/>
      <c r="E62" s="139">
        <v>1</v>
      </c>
    </row>
    <row r="63" spans="1:6" s="108" customFormat="1" ht="21" customHeight="1" thickTop="1" thickBot="1" x14ac:dyDescent="0.35">
      <c r="A63" s="172"/>
      <c r="B63" s="172"/>
      <c r="C63" s="172"/>
      <c r="D63" s="172"/>
      <c r="E63" s="173"/>
    </row>
    <row r="64" spans="1:6" s="108" customFormat="1" ht="19.5" customHeight="1" thickTop="1" thickBot="1" x14ac:dyDescent="0.35">
      <c r="A64" s="228" t="s">
        <v>74</v>
      </c>
      <c r="B64" s="229"/>
      <c r="C64" s="229"/>
      <c r="D64" s="230"/>
      <c r="E64" s="139">
        <v>1</v>
      </c>
    </row>
    <row r="65" spans="1:5" s="2" customFormat="1" ht="16.8" thickTop="1" thickBot="1" x14ac:dyDescent="0.35">
      <c r="C65" s="137"/>
      <c r="D65" s="138"/>
      <c r="E65" s="167"/>
    </row>
    <row r="66" spans="1:5" s="2" customFormat="1" ht="19.5" customHeight="1" thickTop="1" thickBot="1" x14ac:dyDescent="0.35">
      <c r="A66" s="231" t="s">
        <v>75</v>
      </c>
      <c r="B66" s="232"/>
      <c r="C66" s="232"/>
      <c r="D66" s="233"/>
      <c r="E66" s="139">
        <f>E49*E60*E62*E64</f>
        <v>510</v>
      </c>
    </row>
    <row r="67" spans="1:5" ht="15.6" thickTop="1" thickBot="1" x14ac:dyDescent="0.35">
      <c r="A67" s="86"/>
    </row>
    <row r="68" spans="1:5" x14ac:dyDescent="0.3">
      <c r="A68" s="91"/>
      <c r="B68" s="92" t="s">
        <v>17</v>
      </c>
      <c r="C68" s="93">
        <f>ROUNDUP(C70*C71,0)</f>
        <v>383</v>
      </c>
    </row>
    <row r="69" spans="1:5" x14ac:dyDescent="0.3">
      <c r="A69" s="89"/>
      <c r="B69" s="94" t="s">
        <v>18</v>
      </c>
      <c r="C69" s="95">
        <f>ROUNDUP(C70*C72,0)</f>
        <v>408</v>
      </c>
    </row>
    <row r="70" spans="1:5" x14ac:dyDescent="0.3">
      <c r="B70" s="96" t="s">
        <v>19</v>
      </c>
      <c r="C70" s="97">
        <f>E47</f>
        <v>510</v>
      </c>
    </row>
    <row r="71" spans="1:5" x14ac:dyDescent="0.3">
      <c r="B71" s="98" t="s">
        <v>20</v>
      </c>
      <c r="C71" s="99">
        <v>0.75</v>
      </c>
    </row>
    <row r="72" spans="1:5" ht="15" thickBot="1" x14ac:dyDescent="0.35">
      <c r="B72" s="100" t="s">
        <v>21</v>
      </c>
      <c r="C72" s="101">
        <v>0.8</v>
      </c>
    </row>
    <row r="73" spans="1:5" x14ac:dyDescent="0.3">
      <c r="C73" s="63"/>
    </row>
    <row r="76" spans="1:5" x14ac:dyDescent="0.3">
      <c r="A76" s="64" t="s">
        <v>22</v>
      </c>
    </row>
    <row r="78" spans="1:5" x14ac:dyDescent="0.3">
      <c r="A78" s="64" t="s">
        <v>23</v>
      </c>
    </row>
    <row r="80" spans="1:5" x14ac:dyDescent="0.3">
      <c r="A80" s="64" t="s">
        <v>24</v>
      </c>
    </row>
    <row r="82" spans="1:1" x14ac:dyDescent="0.3">
      <c r="A82" s="64" t="s">
        <v>25</v>
      </c>
    </row>
    <row r="84" spans="1:1" x14ac:dyDescent="0.3">
      <c r="A84" s="64" t="s">
        <v>26</v>
      </c>
    </row>
  </sheetData>
  <mergeCells count="15">
    <mergeCell ref="A47:B47"/>
    <mergeCell ref="A60:D60"/>
    <mergeCell ref="A64:D64"/>
    <mergeCell ref="A66:D66"/>
    <mergeCell ref="A49:D49"/>
    <mergeCell ref="A62:D62"/>
    <mergeCell ref="A44:A45"/>
    <mergeCell ref="A40:A42"/>
    <mergeCell ref="A28:A29"/>
    <mergeCell ref="A34:A35"/>
    <mergeCell ref="A1:G1"/>
    <mergeCell ref="A9:A14"/>
    <mergeCell ref="A23:A24"/>
    <mergeCell ref="A37:A38"/>
    <mergeCell ref="A16:A21"/>
  </mergeCells>
  <phoneticPr fontId="29" type="noConversion"/>
  <conditionalFormatting sqref="E47">
    <cfRule type="cellIs" dxfId="2" priority="1" stopIfTrue="1" operator="greaterThanOrEqual">
      <formula>Acceptable_Compliance_Score</formula>
    </cfRule>
    <cfRule type="cellIs" dxfId="1" priority="2" stopIfTrue="1" operator="lessThan">
      <formula>$C$68</formula>
    </cfRule>
    <cfRule type="cellIs" dxfId="0" priority="3" stopIfTrue="1" operator="between">
      <formula>$C$69</formula>
      <formula>$C$68</formula>
    </cfRule>
  </conditionalFormatting>
  <dataValidations count="1">
    <dataValidation type="whole" allowBlank="1" showInputMessage="1" showErrorMessage="1" sqref="C29:C32" xr:uid="{00000000-0002-0000-0100-000000000000}">
      <formula1>1</formula1>
      <formula2>12</formula2>
    </dataValidation>
  </dataValidations>
  <pageMargins left="0.7" right="0.7" top="0.75" bottom="0.75" header="0.3" footer="0.3"/>
  <pageSetup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71"/>
  <sheetViews>
    <sheetView zoomScaleNormal="100" workbookViewId="0">
      <selection activeCell="C5" sqref="C5"/>
    </sheetView>
  </sheetViews>
  <sheetFormatPr defaultColWidth="6.6640625" defaultRowHeight="13.8" x14ac:dyDescent="0.3"/>
  <cols>
    <col min="1" max="1" width="6.6640625" style="33" customWidth="1"/>
    <col min="2" max="2" width="81.6640625" style="61" customWidth="1"/>
    <col min="3" max="3" width="61.109375" style="2" customWidth="1"/>
    <col min="4" max="10" width="11.88671875" style="2" customWidth="1"/>
    <col min="11" max="255" width="9.109375" style="2" customWidth="1"/>
    <col min="256" max="16384" width="6.6640625" style="2"/>
  </cols>
  <sheetData>
    <row r="1" spans="1:3" ht="27" customHeight="1" thickTop="1" thickBot="1" x14ac:dyDescent="0.35">
      <c r="A1" s="237" t="s">
        <v>56</v>
      </c>
      <c r="B1" s="237"/>
      <c r="C1" s="237"/>
    </row>
    <row r="2" spans="1:3" ht="14.4" thickTop="1" x14ac:dyDescent="0.3">
      <c r="A2" s="30"/>
      <c r="B2" s="31"/>
      <c r="C2" s="153"/>
    </row>
    <row r="3" spans="1:3" ht="25.5" customHeight="1" x14ac:dyDescent="0.3">
      <c r="A3" s="32"/>
      <c r="B3" s="244" t="s">
        <v>57</v>
      </c>
      <c r="C3" s="244"/>
    </row>
    <row r="4" spans="1:3" ht="14.4" thickBot="1" x14ac:dyDescent="0.35">
      <c r="B4" s="34">
        <f>'[1]PMC Qualifications Checklist'!C3</f>
        <v>90</v>
      </c>
      <c r="C4" s="35">
        <f>Acceptable_Compliance_Score</f>
        <v>338</v>
      </c>
    </row>
    <row r="5" spans="1:3" ht="31.5" customHeight="1" thickTop="1" thickBot="1" x14ac:dyDescent="0.35">
      <c r="A5" s="36" t="str">
        <f>'Proposal Scoring Information'!A3</f>
        <v>Item</v>
      </c>
      <c r="B5" s="37" t="str">
        <f>'Proposal Scoring Information'!B3</f>
        <v>Bidder Checklist Items</v>
      </c>
      <c r="C5" s="38" t="str">
        <f>CONCATENATE('[1]Proposal Instructions'!A5," -- Supporting Information Referenced in Proposal.",)</f>
        <v>Task 0: Replace this Text with Bidder's Name. -- Supporting Information Referenced in Proposal.</v>
      </c>
    </row>
    <row r="6" spans="1:3" ht="14.4" hidden="1" thickTop="1" x14ac:dyDescent="0.3">
      <c r="A6" s="39" t="str">
        <f>'Proposal Scoring Information'!A4</f>
        <v xml:space="preserve"> </v>
      </c>
      <c r="B6" s="40" t="str">
        <f>'Proposal Scoring Information'!B4</f>
        <v xml:space="preserve"> </v>
      </c>
      <c r="C6" s="41"/>
    </row>
    <row r="7" spans="1:3" hidden="1" x14ac:dyDescent="0.3">
      <c r="A7" s="195"/>
      <c r="B7" s="197"/>
      <c r="C7" s="198"/>
    </row>
    <row r="8" spans="1:3" hidden="1" x14ac:dyDescent="0.3">
      <c r="A8" s="195"/>
      <c r="B8" s="197"/>
      <c r="C8" s="198"/>
    </row>
    <row r="9" spans="1:3" ht="14.4" thickTop="1" x14ac:dyDescent="0.3">
      <c r="A9" s="238">
        <f>'Proposal Scoring Information'!A9</f>
        <v>1</v>
      </c>
      <c r="B9" s="43" t="str">
        <f>'Proposal Scoring Information'!B9</f>
        <v>Business Structure and Business Approach</v>
      </c>
      <c r="C9" s="44"/>
    </row>
    <row r="10" spans="1:3" x14ac:dyDescent="0.3">
      <c r="A10" s="239"/>
      <c r="B10" s="46" t="str">
        <f>'Proposal Scoring Information'!B10</f>
        <v>Company Information for Bidder and its affiliates</v>
      </c>
      <c r="C10" s="47"/>
    </row>
    <row r="11" spans="1:3" x14ac:dyDescent="0.3">
      <c r="A11" s="239"/>
      <c r="B11" s="46" t="str">
        <f>'Proposal Scoring Information'!B11</f>
        <v>Supporting information showing Business Structure (Company Literature, etc.)</v>
      </c>
      <c r="C11" s="47"/>
    </row>
    <row r="12" spans="1:3" x14ac:dyDescent="0.3">
      <c r="A12" s="239"/>
      <c r="B12" s="51" t="str">
        <f>'Proposal Scoring Information'!B12</f>
        <v>Supporting information showing Nature of Services Provided (for BIDDER and its affiliates)</v>
      </c>
      <c r="C12" s="47"/>
    </row>
    <row r="13" spans="1:3" ht="27.6" x14ac:dyDescent="0.3">
      <c r="A13" s="239"/>
      <c r="B13" s="46" t="str">
        <f>'Proposal Scoring Information'!B13</f>
        <v>Supporting information describing Business Concepts and Business approach to be used in performing, meeting and achieving objectives of this solicitation</v>
      </c>
      <c r="C13" s="47"/>
    </row>
    <row r="14" spans="1:3" ht="27.6" x14ac:dyDescent="0.3">
      <c r="A14" s="240"/>
      <c r="B14" s="46" t="str">
        <f>'Proposal Scoring Information'!B14</f>
        <v>A copy of Articles of Incorporation and By-Laws, or other applicable forms concerning business organization (for BIDDER and affiliates)</v>
      </c>
      <c r="C14" s="47"/>
    </row>
    <row r="15" spans="1:3" x14ac:dyDescent="0.3">
      <c r="A15" s="48" t="str">
        <f>'Proposal Scoring Information'!A15</f>
        <v xml:space="preserve"> </v>
      </c>
      <c r="B15" s="46" t="str">
        <f>'Proposal Scoring Information'!B15</f>
        <v xml:space="preserve"> </v>
      </c>
      <c r="C15" s="47"/>
    </row>
    <row r="16" spans="1:3" x14ac:dyDescent="0.3">
      <c r="A16" s="245">
        <f>'Proposal Scoring Information'!A16</f>
        <v>2</v>
      </c>
      <c r="B16" s="50" t="str">
        <f>'Proposal Scoring Information'!B16</f>
        <v>Experience and Qualification</v>
      </c>
      <c r="C16" s="47"/>
    </row>
    <row r="17" spans="1:5" ht="47.25" customHeight="1" x14ac:dyDescent="0.3">
      <c r="A17" s="246"/>
      <c r="B17" s="155" t="s">
        <v>83</v>
      </c>
      <c r="C17" s="47"/>
    </row>
    <row r="18" spans="1:5" ht="12.75" customHeight="1" x14ac:dyDescent="0.3">
      <c r="A18" s="246"/>
      <c r="B18" s="155" t="s">
        <v>82</v>
      </c>
      <c r="C18" s="47"/>
    </row>
    <row r="19" spans="1:5" x14ac:dyDescent="0.3">
      <c r="A19" s="246"/>
      <c r="B19" s="155" t="s">
        <v>79</v>
      </c>
      <c r="C19" s="47"/>
    </row>
    <row r="20" spans="1:5" ht="41.4" x14ac:dyDescent="0.3">
      <c r="A20" s="246"/>
      <c r="B20" s="155" t="s">
        <v>81</v>
      </c>
      <c r="C20" s="47"/>
    </row>
    <row r="21" spans="1:5" ht="41.4" x14ac:dyDescent="0.3">
      <c r="A21" s="247"/>
      <c r="B21" s="155" t="s">
        <v>85</v>
      </c>
      <c r="C21" s="47"/>
    </row>
    <row r="22" spans="1:5" x14ac:dyDescent="0.3">
      <c r="A22" s="195"/>
      <c r="B22" s="155"/>
      <c r="C22" s="47"/>
    </row>
    <row r="23" spans="1:5" ht="27.6" x14ac:dyDescent="0.3">
      <c r="A23" s="245">
        <f>'Proposal Scoring Information'!A23</f>
        <v>3</v>
      </c>
      <c r="B23" s="50" t="str">
        <f>'Proposal Scoring Information'!B23</f>
        <v>Organizational Structure and Qualifications</v>
      </c>
      <c r="C23" s="47"/>
      <c r="E23" s="47" t="s">
        <v>84</v>
      </c>
    </row>
    <row r="24" spans="1:5" ht="27.6" x14ac:dyDescent="0.3">
      <c r="A24" s="246"/>
      <c r="B24" s="51" t="str">
        <f>'Proposal Scoring Information'!B24</f>
        <v xml:space="preserve">Organizational structure including names and designations of personnel to be assigned ot this contract, including a brief description of the qualifications and responsibilities of each personnel. </v>
      </c>
      <c r="C24" s="47"/>
    </row>
    <row r="25" spans="1:5" x14ac:dyDescent="0.3">
      <c r="A25" s="195"/>
      <c r="B25" s="155" t="s">
        <v>80</v>
      </c>
      <c r="C25" s="47"/>
    </row>
    <row r="26" spans="1:5" x14ac:dyDescent="0.3">
      <c r="A26" s="195"/>
      <c r="B26" s="155" t="s">
        <v>78</v>
      </c>
      <c r="C26" s="47"/>
    </row>
    <row r="27" spans="1:5" x14ac:dyDescent="0.3">
      <c r="A27" s="45" t="str">
        <f>'Proposal Scoring Information'!A27</f>
        <v xml:space="preserve"> </v>
      </c>
      <c r="B27" s="46" t="str">
        <f>'Proposal Scoring Information'!B27</f>
        <v xml:space="preserve"> </v>
      </c>
      <c r="C27" s="47"/>
    </row>
    <row r="28" spans="1:5" x14ac:dyDescent="0.3">
      <c r="A28" s="245">
        <f>'Proposal Scoring Information'!A28</f>
        <v>4</v>
      </c>
      <c r="B28" s="43" t="str">
        <f>'Proposal Scoring Information'!B28</f>
        <v xml:space="preserve">Financial Information Checklist </v>
      </c>
      <c r="C28" s="47"/>
    </row>
    <row r="29" spans="1:5" x14ac:dyDescent="0.3">
      <c r="A29" s="246"/>
      <c r="B29" s="51" t="str">
        <f>'Proposal Scoring Information'!B29</f>
        <v>Three-Year Historical:</v>
      </c>
      <c r="C29" s="47"/>
    </row>
    <row r="30" spans="1:5" x14ac:dyDescent="0.3">
      <c r="A30" s="246"/>
      <c r="B30" s="51" t="str">
        <f>'Proposal Scoring Information'!B30</f>
        <v>Balance Sheet (Audited)</v>
      </c>
      <c r="C30" s="47"/>
    </row>
    <row r="31" spans="1:5" x14ac:dyDescent="0.3">
      <c r="A31" s="246"/>
      <c r="B31" s="51" t="str">
        <f>'Proposal Scoring Information'!B31</f>
        <v>Income Statement (Audited)</v>
      </c>
      <c r="C31" s="47"/>
    </row>
    <row r="32" spans="1:5" x14ac:dyDescent="0.3">
      <c r="A32" s="247"/>
      <c r="B32" s="51" t="str">
        <f>'Proposal Scoring Information'!B32</f>
        <v xml:space="preserve">Financial Ratios </v>
      </c>
      <c r="C32" s="47"/>
    </row>
    <row r="33" spans="1:3" x14ac:dyDescent="0.3">
      <c r="A33" s="42"/>
      <c r="B33" s="43"/>
      <c r="C33" s="47"/>
    </row>
    <row r="34" spans="1:3" x14ac:dyDescent="0.3">
      <c r="A34" s="238">
        <f>'Proposal Scoring Information'!A34</f>
        <v>5</v>
      </c>
      <c r="B34" s="50" t="str">
        <f>'Proposal Scoring Information'!B34</f>
        <v>Insurance Policy</v>
      </c>
      <c r="C34" s="47"/>
    </row>
    <row r="35" spans="1:3" x14ac:dyDescent="0.3">
      <c r="A35" s="239"/>
      <c r="B35" s="51" t="str">
        <f>'Proposal Scoring Information'!B35</f>
        <v xml:space="preserve">Provide a copy of your Insurance Policy for GPA's review. </v>
      </c>
      <c r="C35" s="47"/>
    </row>
    <row r="36" spans="1:3" x14ac:dyDescent="0.3">
      <c r="A36" s="42"/>
      <c r="B36" s="50"/>
      <c r="C36" s="47"/>
    </row>
    <row r="37" spans="1:3" x14ac:dyDescent="0.3">
      <c r="A37" s="238">
        <f>'Proposal Scoring Information'!A37</f>
        <v>6</v>
      </c>
      <c r="B37" s="50" t="str">
        <f>'Proposal Scoring Information'!B37</f>
        <v>Federal and Regulatory Compliance</v>
      </c>
      <c r="C37" s="47"/>
    </row>
    <row r="38" spans="1:3" ht="41.4" x14ac:dyDescent="0.3">
      <c r="A38" s="239"/>
      <c r="B38" s="46" t="str">
        <f>'Proposal Scoring Information'!B38</f>
        <v>Supporting documents showing knowledge and experience in complying with federal regulations and other applicable laws on Guam, such as OPA 90, and others, including documents showing compliance with all federal regulations and applicable laws.</v>
      </c>
      <c r="C38" s="47"/>
    </row>
    <row r="39" spans="1:3" x14ac:dyDescent="0.3">
      <c r="A39" s="48"/>
      <c r="B39" s="51"/>
      <c r="C39" s="47"/>
    </row>
    <row r="40" spans="1:3" x14ac:dyDescent="0.3">
      <c r="A40" s="241">
        <f>'Proposal Scoring Information'!A40</f>
        <v>7</v>
      </c>
      <c r="B40" s="43" t="str">
        <f>'Proposal Scoring Information'!B40</f>
        <v>Client References</v>
      </c>
      <c r="C40" s="47"/>
    </row>
    <row r="41" spans="1:3" ht="27.6" x14ac:dyDescent="0.3">
      <c r="A41" s="242"/>
      <c r="B41" s="51" t="str">
        <f>'Proposal Scoring Information'!B41</f>
        <v xml:space="preserve">At least three (3) client references for similar or larger contracts shall be submitted by the BIDDERs  (include the Client Name, Position, Company and copies of contracts with the BIDDERs or AFFILIATES).  </v>
      </c>
      <c r="C41" s="47"/>
    </row>
    <row r="42" spans="1:3" ht="27.6" x14ac:dyDescent="0.3">
      <c r="A42" s="243"/>
      <c r="B42" s="51" t="str">
        <f>'Proposal Scoring Information'!B42</f>
        <v xml:space="preserve">At least three (3) client reference letters describing relationship with Bidder, and Bidder's contract performance. </v>
      </c>
      <c r="C42" s="47"/>
    </row>
    <row r="43" spans="1:3" x14ac:dyDescent="0.3">
      <c r="A43" s="42"/>
      <c r="B43" s="50"/>
      <c r="C43" s="47"/>
    </row>
    <row r="44" spans="1:3" x14ac:dyDescent="0.3">
      <c r="A44" s="238">
        <f>'Proposal Scoring Information'!A44</f>
        <v>8</v>
      </c>
      <c r="B44" s="50" t="str">
        <f>'Proposal Scoring Information'!B44</f>
        <v>Mobilization Capability Checklist</v>
      </c>
      <c r="C44" s="47"/>
    </row>
    <row r="45" spans="1:3" ht="14.4" thickBot="1" x14ac:dyDescent="0.35">
      <c r="A45" s="240"/>
      <c r="B45" s="51" t="str">
        <f>'Proposal Scoring Information'!B45</f>
        <v>Proof Of Capability To Mobilize Full Support Services No Later Than 30 days after contract signing</v>
      </c>
      <c r="C45" s="47"/>
    </row>
    <row r="46" spans="1:3" ht="14.4" thickTop="1" x14ac:dyDescent="0.3">
      <c r="A46" s="52"/>
      <c r="B46" s="53"/>
      <c r="C46" s="54"/>
    </row>
    <row r="47" spans="1:3" x14ac:dyDescent="0.3">
      <c r="A47" s="55"/>
      <c r="B47" s="56"/>
      <c r="C47" s="57"/>
    </row>
    <row r="48" spans="1:3" x14ac:dyDescent="0.3">
      <c r="A48" s="55"/>
      <c r="B48" s="56"/>
      <c r="C48" s="57"/>
    </row>
    <row r="49" spans="1:3" x14ac:dyDescent="0.3">
      <c r="A49" s="55"/>
      <c r="B49" s="56"/>
      <c r="C49" s="57"/>
    </row>
    <row r="50" spans="1:3" x14ac:dyDescent="0.3">
      <c r="A50" s="55"/>
      <c r="B50" s="56"/>
      <c r="C50" s="57"/>
    </row>
    <row r="51" spans="1:3" x14ac:dyDescent="0.3">
      <c r="A51" s="55"/>
      <c r="B51" s="56"/>
      <c r="C51" s="57"/>
    </row>
    <row r="52" spans="1:3" x14ac:dyDescent="0.3">
      <c r="A52" s="55"/>
      <c r="B52" s="56"/>
      <c r="C52" s="57"/>
    </row>
    <row r="53" spans="1:3" x14ac:dyDescent="0.3">
      <c r="A53" s="55"/>
      <c r="B53" s="56"/>
      <c r="C53" s="57"/>
    </row>
    <row r="54" spans="1:3" x14ac:dyDescent="0.3">
      <c r="A54" s="55"/>
      <c r="B54" s="56"/>
      <c r="C54" s="57"/>
    </row>
    <row r="55" spans="1:3" x14ac:dyDescent="0.3">
      <c r="A55" s="55"/>
      <c r="B55" s="56"/>
      <c r="C55" s="57"/>
    </row>
    <row r="56" spans="1:3" x14ac:dyDescent="0.3">
      <c r="A56" s="55"/>
      <c r="B56" s="56"/>
      <c r="C56" s="57"/>
    </row>
    <row r="57" spans="1:3" x14ac:dyDescent="0.3">
      <c r="A57" s="55"/>
      <c r="B57" s="56"/>
      <c r="C57" s="57"/>
    </row>
    <row r="58" spans="1:3" x14ac:dyDescent="0.3">
      <c r="A58" s="55"/>
      <c r="B58" s="56"/>
      <c r="C58" s="57"/>
    </row>
    <row r="59" spans="1:3" x14ac:dyDescent="0.3">
      <c r="A59" s="55"/>
      <c r="B59" s="56"/>
      <c r="C59" s="57"/>
    </row>
    <row r="60" spans="1:3" x14ac:dyDescent="0.3">
      <c r="A60" s="55"/>
      <c r="B60" s="56"/>
      <c r="C60" s="57"/>
    </row>
    <row r="61" spans="1:3" x14ac:dyDescent="0.3">
      <c r="A61" s="55"/>
      <c r="B61" s="56"/>
      <c r="C61" s="57"/>
    </row>
    <row r="62" spans="1:3" x14ac:dyDescent="0.3">
      <c r="A62" s="55"/>
      <c r="B62" s="59"/>
      <c r="C62" s="60"/>
    </row>
    <row r="63" spans="1:3" x14ac:dyDescent="0.3">
      <c r="A63" s="55"/>
      <c r="B63" s="59"/>
      <c r="C63" s="60"/>
    </row>
    <row r="64" spans="1:3" x14ac:dyDescent="0.3">
      <c r="A64" s="55"/>
      <c r="B64" s="59"/>
      <c r="C64" s="60"/>
    </row>
    <row r="65" spans="1:3" x14ac:dyDescent="0.3">
      <c r="A65" s="55"/>
      <c r="B65" s="59"/>
      <c r="C65" s="60"/>
    </row>
    <row r="66" spans="1:3" x14ac:dyDescent="0.3">
      <c r="A66" s="55"/>
      <c r="B66" s="59"/>
      <c r="C66" s="60"/>
    </row>
    <row r="67" spans="1:3" x14ac:dyDescent="0.3">
      <c r="A67" s="55"/>
      <c r="B67" s="59"/>
      <c r="C67" s="60"/>
    </row>
    <row r="68" spans="1:3" x14ac:dyDescent="0.3">
      <c r="A68" s="55"/>
      <c r="B68" s="59"/>
      <c r="C68" s="60"/>
    </row>
    <row r="69" spans="1:3" x14ac:dyDescent="0.3">
      <c r="A69" s="55"/>
      <c r="B69" s="59"/>
      <c r="C69" s="60"/>
    </row>
    <row r="70" spans="1:3" x14ac:dyDescent="0.3">
      <c r="A70" s="55"/>
      <c r="B70" s="59"/>
      <c r="C70" s="60"/>
    </row>
    <row r="71" spans="1:3" x14ac:dyDescent="0.3">
      <c r="A71" s="55"/>
      <c r="B71" s="59"/>
      <c r="C71" s="60"/>
    </row>
  </sheetData>
  <mergeCells count="10">
    <mergeCell ref="A1:C1"/>
    <mergeCell ref="A9:A14"/>
    <mergeCell ref="A40:A42"/>
    <mergeCell ref="A44:A45"/>
    <mergeCell ref="B3:C3"/>
    <mergeCell ref="A23:A24"/>
    <mergeCell ref="A34:A35"/>
    <mergeCell ref="A37:A38"/>
    <mergeCell ref="A16:A21"/>
    <mergeCell ref="A28:A32"/>
  </mergeCells>
  <phoneticPr fontId="29" type="noConversion"/>
  <pageMargins left="0.7" right="0.7" top="0.75" bottom="0.75" header="0.3" footer="0.3"/>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1"/>
  <sheetViews>
    <sheetView workbookViewId="0">
      <selection activeCell="E20" sqref="E20"/>
    </sheetView>
  </sheetViews>
  <sheetFormatPr defaultColWidth="9.109375" defaultRowHeight="13.8" x14ac:dyDescent="0.3"/>
  <cols>
    <col min="1" max="1" width="9.109375" style="2"/>
    <col min="2" max="2" width="63.33203125" style="2" customWidth="1"/>
    <col min="3" max="3" width="50.109375" style="2" customWidth="1"/>
    <col min="4" max="16384" width="9.109375" style="2"/>
  </cols>
  <sheetData>
    <row r="1" spans="1:7" ht="19.2" thickTop="1" thickBot="1" x14ac:dyDescent="0.35">
      <c r="A1" s="222" t="s">
        <v>27</v>
      </c>
      <c r="B1" s="222"/>
      <c r="C1" s="222"/>
      <c r="D1" s="103"/>
      <c r="E1" s="103"/>
      <c r="F1" s="103"/>
      <c r="G1" s="103"/>
    </row>
    <row r="2" spans="1:7" ht="14.4" thickTop="1" x14ac:dyDescent="0.3">
      <c r="D2" s="104"/>
      <c r="E2" s="104"/>
      <c r="F2" s="104"/>
      <c r="G2" s="104"/>
    </row>
    <row r="3" spans="1:7" s="108" customFormat="1" ht="18" x14ac:dyDescent="0.3">
      <c r="A3" s="105"/>
      <c r="B3" s="106" t="str">
        <f>B60</f>
        <v>PMC Qualifications Checklist Score:</v>
      </c>
      <c r="C3" s="107">
        <f>C60</f>
        <v>90</v>
      </c>
    </row>
    <row r="4" spans="1:7" s="108" customFormat="1" ht="15.6" x14ac:dyDescent="0.3">
      <c r="A4" s="104"/>
      <c r="B4" s="109"/>
      <c r="C4" s="110"/>
    </row>
    <row r="5" spans="1:7" ht="27.6" x14ac:dyDescent="0.3">
      <c r="A5" s="58" t="str">
        <f>'[1]Part 1- Qual Support References'!A5</f>
        <v>Item</v>
      </c>
      <c r="B5" s="111" t="str">
        <f>'[1]Part 1- Qual Support References'!B5</f>
        <v>PMC Checklist Items</v>
      </c>
      <c r="C5" s="112" t="str">
        <f>'[1]Part 1- Qual Support References'!C5</f>
        <v>Task 0: Replace this Text with Bidder's Name. -- Supporting Information Referenced in Proposal.</v>
      </c>
    </row>
    <row r="6" spans="1:7" x14ac:dyDescent="0.3">
      <c r="A6" s="39" t="str">
        <f>'[1]Part 1- Qual Support References'!A6</f>
        <v xml:space="preserve"> </v>
      </c>
      <c r="B6" s="113" t="str">
        <f>'[1]Part 1- Qual Support References'!B6</f>
        <v xml:space="preserve"> </v>
      </c>
      <c r="C6" s="114"/>
    </row>
    <row r="7" spans="1:7" x14ac:dyDescent="0.3">
      <c r="A7" s="238">
        <f>'[1]Part 1- Qual Support References'!A7</f>
        <v>1</v>
      </c>
      <c r="B7" s="115" t="str">
        <f>'[1]Part 1- Qual Support References'!B7</f>
        <v xml:space="preserve">Fuel Storage Facility Management </v>
      </c>
      <c r="C7" s="116">
        <f>SUM(C8:C9)</f>
        <v>9</v>
      </c>
    </row>
    <row r="8" spans="1:7" ht="30.75" customHeight="1" x14ac:dyDescent="0.3">
      <c r="A8" s="239"/>
      <c r="B8" s="117" t="str">
        <f>'[1]Part 1- Qual Support References'!B8</f>
        <v xml:space="preserve">Supporting Information Showing Successful Experience With Management of Fuel Storage Facilities </v>
      </c>
      <c r="C8" s="118">
        <f>IF(LEN('[1]Part 1- Qual Support References'!C8)&gt;=3,'[1]Proposal Scoring Information'!K6,0)</f>
        <v>5</v>
      </c>
    </row>
    <row r="9" spans="1:7" x14ac:dyDescent="0.3">
      <c r="A9" s="240"/>
      <c r="B9" s="117" t="str">
        <f>'[1]Part 1- Qual Support References'!B9</f>
        <v>Categorization Of Proposed PMC Personnel By Specific Area Of Expertise</v>
      </c>
      <c r="C9" s="118">
        <f>IF(LEN('[1]Part 1- Qual Support References'!C9)&gt;=3,'[1]Proposal Scoring Information'!K7,0)</f>
        <v>4</v>
      </c>
    </row>
    <row r="10" spans="1:7" x14ac:dyDescent="0.3">
      <c r="A10" s="49" t="str">
        <f>'[1]Part 1- Qual Support References'!A10</f>
        <v xml:space="preserve"> </v>
      </c>
      <c r="B10" s="117" t="str">
        <f>'[1]Part 1- Qual Support References'!B10</f>
        <v xml:space="preserve"> </v>
      </c>
      <c r="C10" s="118" t="s">
        <v>14</v>
      </c>
    </row>
    <row r="11" spans="1:7" x14ac:dyDescent="0.3">
      <c r="A11" s="238">
        <f>'[1]Part 1- Qual Support References'!A11</f>
        <v>2</v>
      </c>
      <c r="B11" s="115" t="str">
        <f>'[1]Part 1- Qual Support References'!B11</f>
        <v>Fuel Storage Facility Operations and Maintenance</v>
      </c>
      <c r="C11" s="116">
        <f>SUM(C12:C13)</f>
        <v>10</v>
      </c>
    </row>
    <row r="12" spans="1:7" ht="27.6" x14ac:dyDescent="0.3">
      <c r="A12" s="239"/>
      <c r="B12" s="117" t="str">
        <f>'[1]Part 1- Qual Support References'!B12</f>
        <v xml:space="preserve">Supporting Information Showing Successful Experience with Operations &amp; Maintenance of Fuel Storage Facilities (within last five years). </v>
      </c>
      <c r="C12" s="118">
        <f>IF(LEN('[1]Part 1- Qual Support References'!C12)&gt;=3,'[1]Proposal Scoring Information'!K10,0)</f>
        <v>5</v>
      </c>
    </row>
    <row r="13" spans="1:7" ht="41.4" x14ac:dyDescent="0.3">
      <c r="A13" s="240"/>
      <c r="B13" s="117" t="str">
        <f>'[1]Part 1- Qual Support References'!B13</f>
        <v>Description of operational model for supporting O&amp;M activities of GPA's Fuel Bulk Storage Facility, including utilization of procedures and other relevant information. Provide list, description and schedule of O&amp;M activities.</v>
      </c>
      <c r="C13" s="118">
        <f>IF(LEN('[1]Part 1- Qual Support References'!C13)&gt;=3,'[1]Proposal Scoring Information'!K11,0)</f>
        <v>5</v>
      </c>
    </row>
    <row r="14" spans="1:7" x14ac:dyDescent="0.3">
      <c r="A14" s="49" t="str">
        <f>'[1]Part 1- Qual Support References'!A14</f>
        <v xml:space="preserve"> </v>
      </c>
      <c r="B14" s="117" t="str">
        <f>'[1]Part 1- Qual Support References'!B14</f>
        <v xml:space="preserve"> </v>
      </c>
      <c r="C14" s="118"/>
    </row>
    <row r="15" spans="1:7" x14ac:dyDescent="0.3">
      <c r="A15" s="238">
        <f>'[1]Part 1- Qual Support References'!A15</f>
        <v>3</v>
      </c>
      <c r="B15" s="115" t="str">
        <f>'[1]Part 1- Qual Support References'!B15</f>
        <v>Root-Cause Failure Analysis Experience Checklist</v>
      </c>
      <c r="C15" s="116">
        <f>SUM(C16:C17)</f>
        <v>8</v>
      </c>
    </row>
    <row r="16" spans="1:7" ht="27.6" x14ac:dyDescent="0.3">
      <c r="A16" s="239"/>
      <c r="B16" s="117" t="str">
        <f>'[1]Part 1- Qual Support References'!B16</f>
        <v>Supporting Information Showing Successful Experience with Fuel Storage Facility Failure Modes and Effects Analysis (within last five years).</v>
      </c>
      <c r="C16" s="118">
        <f>IF(LEN('[1]Part 1- Qual Support References'!C16)&gt;=3,'[1]Proposal Scoring Information'!K14,0)</f>
        <v>4</v>
      </c>
    </row>
    <row r="17" spans="1:3" ht="18" customHeight="1" x14ac:dyDescent="0.3">
      <c r="A17" s="240"/>
      <c r="B17" s="117" t="str">
        <f>'[1]Part 1- Qual Support References'!B17</f>
        <v>Brief Description Of Successful Implementation Of Remedies.</v>
      </c>
      <c r="C17" s="118">
        <f>IF(LEN('[1]Part 1- Qual Support References'!C17)&gt;=3,'[1]Proposal Scoring Information'!K15,0)</f>
        <v>4</v>
      </c>
    </row>
    <row r="18" spans="1:3" x14ac:dyDescent="0.3">
      <c r="A18" s="49"/>
      <c r="B18" s="117" t="str">
        <f>'[1]Part 1- Qual Support References'!B18</f>
        <v xml:space="preserve"> </v>
      </c>
      <c r="C18" s="118"/>
    </row>
    <row r="19" spans="1:3" x14ac:dyDescent="0.3">
      <c r="A19" s="238">
        <f>'[1]Part 1- Qual Support References'!A19</f>
        <v>4</v>
      </c>
      <c r="B19" s="115" t="str">
        <f>'[1]Part 1- Qual Support References'!B19</f>
        <v>Performance Benchmarking and Development Of Key Performance Indicators</v>
      </c>
      <c r="C19" s="116">
        <f>SUM(C20:C22)</f>
        <v>12</v>
      </c>
    </row>
    <row r="20" spans="1:3" ht="45" customHeight="1" x14ac:dyDescent="0.3">
      <c r="A20" s="239"/>
      <c r="B20" s="117" t="str">
        <f>'[1]Part 1- Qual Support References'!B20</f>
        <v xml:space="preserve">Experience with Condition Assessments such as Pipeline Integrity or Tank Integrity Assessment, Leak Detection, and others.  Include description of processes or procedures used. </v>
      </c>
      <c r="C20" s="118">
        <f>IF(LEN('[1]Part 1- Qual Support References'!C20)&gt;=3,'[1]Proposal Scoring Information'!K18,0)</f>
        <v>4</v>
      </c>
    </row>
    <row r="21" spans="1:3" ht="30.75" customHeight="1" x14ac:dyDescent="0.3">
      <c r="A21" s="239"/>
      <c r="B21" s="117" t="str">
        <f>'[1]Part 1- Qual Support References'!B21</f>
        <v>Experience With Applicable Industry Standards, such as API, ASTM, ANSI, UL.</v>
      </c>
      <c r="C21" s="118">
        <f>IF(LEN('[1]Part 1- Qual Support References'!C21)&gt;=3,'[1]Proposal Scoring Information'!K19,0)</f>
        <v>4</v>
      </c>
    </row>
    <row r="22" spans="1:3" ht="27.6" x14ac:dyDescent="0.3">
      <c r="A22" s="240"/>
      <c r="B22" s="117" t="str">
        <f>'[1]Part 1- Qual Support References'!B22</f>
        <v>Experience with Fuel Supply, including supporting information showing assurance of timely and accurate fuel delivery and inventory.</v>
      </c>
      <c r="C22" s="118">
        <f>IF(LEN('[1]Part 1- Qual Support References'!C22)&gt;=3,'[1]Proposal Scoring Information'!K20,0)</f>
        <v>4</v>
      </c>
    </row>
    <row r="23" spans="1:3" x14ac:dyDescent="0.3">
      <c r="A23" s="119"/>
      <c r="B23" s="117" t="str">
        <f>'[1]Part 1- Qual Support References'!B23</f>
        <v xml:space="preserve"> </v>
      </c>
      <c r="C23" s="118"/>
    </row>
    <row r="24" spans="1:3" x14ac:dyDescent="0.3">
      <c r="A24" s="250">
        <f>'[1]Part 1- Qual Support References'!A24</f>
        <v>5</v>
      </c>
      <c r="B24" s="115" t="str">
        <f>'[1]Part 1- Qual Support References'!B24</f>
        <v xml:space="preserve">Use of a Maintenance Management System </v>
      </c>
      <c r="C24" s="116">
        <f>SUM(C25:C27)</f>
        <v>5</v>
      </c>
    </row>
    <row r="25" spans="1:3" ht="32.25" customHeight="1" x14ac:dyDescent="0.3">
      <c r="A25" s="250"/>
      <c r="B25" s="117" t="str">
        <f>'[1]Part 1- Qual Support References'!B25</f>
        <v>Description of Proposed Maintenance Management System for GPA's Fuel Bulk Storage Facility.</v>
      </c>
      <c r="C25" s="118">
        <f>IF(LEN('[1]Part 1- Qual Support References'!C25)&gt;=3,'[1]Proposal Scoring Information'!K23,0)</f>
        <v>2</v>
      </c>
    </row>
    <row r="26" spans="1:3" ht="30" customHeight="1" x14ac:dyDescent="0.3">
      <c r="A26" s="250"/>
      <c r="B26" s="117" t="str">
        <f>'[1]Part 1- Qual Support References'!B26</f>
        <v xml:space="preserve">Description of Proposed Preventive Maintenance Schedule for GPA's Fuel Bulk Storage Equipment and Accessories. </v>
      </c>
      <c r="C26" s="118">
        <f>IF(LEN('[1]Part 1- Qual Support References'!C26)&gt;=3,'[1]Proposal Scoring Information'!K24,0)</f>
        <v>3</v>
      </c>
    </row>
    <row r="27" spans="1:3" x14ac:dyDescent="0.3">
      <c r="A27" s="120"/>
      <c r="B27" s="117"/>
      <c r="C27" s="118"/>
    </row>
    <row r="28" spans="1:3" ht="27.6" x14ac:dyDescent="0.3">
      <c r="A28" s="250">
        <v>6</v>
      </c>
      <c r="B28" s="115" t="str">
        <f>'[1]Part 1- Qual Support References'!B28</f>
        <v>Environmental Compliance Review, Monitoring and Requirements Experience</v>
      </c>
      <c r="C28" s="116">
        <f>SUM(C29:C31)</f>
        <v>9</v>
      </c>
    </row>
    <row r="29" spans="1:3" ht="27.6" x14ac:dyDescent="0.3">
      <c r="A29" s="250"/>
      <c r="B29" s="117" t="str">
        <f>'[1]Part 1- Qual Support References'!B29</f>
        <v>Experience with applicable Environmental Regulations and Reporting for Fuel Bulk Storage Facility (BMP, NPDES, SPCC, PSD permits, etc.).</v>
      </c>
      <c r="C29" s="118">
        <f>IF(LEN('[1]Part 1- Qual Support References'!C29)&gt;=3,'[1]Proposal Scoring Information'!K27,0)</f>
        <v>4</v>
      </c>
    </row>
    <row r="30" spans="1:3" ht="19.5" customHeight="1" x14ac:dyDescent="0.3">
      <c r="A30" s="250"/>
      <c r="B30" s="117" t="str">
        <f>'[1]Part 1- Qual Support References'!B30</f>
        <v>Experience with and/or readiness for responding to Oil Spills .</v>
      </c>
      <c r="C30" s="118">
        <f>IF(LEN('[1]Part 1- Qual Support References'!C30)&gt;=3,'[1]Proposal Scoring Information'!K28,0)</f>
        <v>5</v>
      </c>
    </row>
    <row r="31" spans="1:3" x14ac:dyDescent="0.3">
      <c r="A31" s="49"/>
      <c r="B31" s="117"/>
      <c r="C31" s="118"/>
    </row>
    <row r="32" spans="1:3" x14ac:dyDescent="0.3">
      <c r="A32" s="238">
        <f>'[1]Part 1- Qual Support References'!A32</f>
        <v>7</v>
      </c>
      <c r="B32" s="115" t="str">
        <f>'[1]Part 1- Qual Support References'!B32</f>
        <v xml:space="preserve">Financial Information Checklist </v>
      </c>
      <c r="C32" s="116">
        <f>SUM(C34:C36)</f>
        <v>6</v>
      </c>
    </row>
    <row r="33" spans="1:3" x14ac:dyDescent="0.3">
      <c r="A33" s="239"/>
      <c r="B33" s="117" t="str">
        <f>'[1]Part 1- Qual Support References'!B33</f>
        <v>Three-Year Historical and Two-Year Projections:</v>
      </c>
    </row>
    <row r="34" spans="1:3" x14ac:dyDescent="0.3">
      <c r="A34" s="239"/>
      <c r="B34" s="117" t="str">
        <f>'[1]Part 1- Qual Support References'!B34</f>
        <v>Balance Sheet (Audited)</v>
      </c>
      <c r="C34" s="118">
        <f>IF(LEN('[1]Part 1- Qual Support References'!C34)&gt;=3,'[1]Proposal Scoring Information'!K32,0)</f>
        <v>2</v>
      </c>
    </row>
    <row r="35" spans="1:3" x14ac:dyDescent="0.3">
      <c r="A35" s="239"/>
      <c r="B35" s="117" t="str">
        <f>'[1]Part 1- Qual Support References'!B35</f>
        <v>Income Statement (Audited)</v>
      </c>
      <c r="C35" s="118">
        <f>IF(LEN('[1]Part 1- Qual Support References'!C35)&gt;=3,'[1]Proposal Scoring Information'!K33,0)</f>
        <v>2</v>
      </c>
    </row>
    <row r="36" spans="1:3" x14ac:dyDescent="0.3">
      <c r="A36" s="239"/>
      <c r="B36" s="117" t="str">
        <f>'[1]Part 1- Qual Support References'!B36</f>
        <v xml:space="preserve">Financial Ratios </v>
      </c>
      <c r="C36" s="118">
        <f>IF(LEN('[1]Part 1- Qual Support References'!C36)&gt;=3,'[1]Proposal Scoring Information'!K34,0)</f>
        <v>2</v>
      </c>
    </row>
    <row r="37" spans="1:3" x14ac:dyDescent="0.3">
      <c r="A37" s="49"/>
      <c r="B37" s="117"/>
      <c r="C37" s="118"/>
    </row>
    <row r="38" spans="1:3" x14ac:dyDescent="0.3">
      <c r="A38" s="239">
        <v>8</v>
      </c>
      <c r="B38" s="115" t="str">
        <f>'[1]Part 1- Qual Support References'!B38</f>
        <v xml:space="preserve">Insurance Policy </v>
      </c>
      <c r="C38" s="116">
        <f>C39</f>
        <v>4</v>
      </c>
    </row>
    <row r="39" spans="1:3" x14ac:dyDescent="0.3">
      <c r="A39" s="240"/>
      <c r="B39" s="117" t="str">
        <f>'[1]Part 1- Qual Support References'!B39</f>
        <v xml:space="preserve">Provide a copy of your Insurance Policy for GPA's review. </v>
      </c>
      <c r="C39" s="118">
        <f>IF(LEN('[1]Part 1- Qual Support References'!C39)&gt;=3,'[1]Proposal Scoring Information'!K37,0)</f>
        <v>4</v>
      </c>
    </row>
    <row r="40" spans="1:3" x14ac:dyDescent="0.3">
      <c r="A40" s="119"/>
      <c r="B40" s="117"/>
      <c r="C40" s="118"/>
    </row>
    <row r="41" spans="1:3" x14ac:dyDescent="0.3">
      <c r="A41" s="250">
        <v>9</v>
      </c>
      <c r="B41" s="115" t="str">
        <f>'[1]Part 1- Qual Support References'!B41</f>
        <v xml:space="preserve">Organizational Chart </v>
      </c>
      <c r="C41" s="116">
        <f>SUM(C42:C44)</f>
        <v>5</v>
      </c>
    </row>
    <row r="42" spans="1:3" ht="41.4" x14ac:dyDescent="0.3">
      <c r="A42" s="250"/>
      <c r="B42" s="117" t="str">
        <f>'[1]Part 1- Qual Support References'!B42</f>
        <v xml:space="preserve">Provide Proposed Organizational Chart for the management, operations and maintenance of GPA's Fuel Bulk Storage Facility.  Include position title, description of functions and duties, and qualifications. </v>
      </c>
      <c r="C42" s="118">
        <f>IF(LEN('[1]Part 1- Qual Support References'!C42)&gt;=3,'[1]Proposal Scoring Information'!K40,0)</f>
        <v>3</v>
      </c>
    </row>
    <row r="43" spans="1:3" x14ac:dyDescent="0.3">
      <c r="A43" s="250"/>
      <c r="B43" s="117" t="str">
        <f>'[1]Part 1- Qual Support References'!B43</f>
        <v xml:space="preserve">Describe how facility staffing shall be optimized based on proposed chart. </v>
      </c>
      <c r="C43" s="118">
        <f>IF(LEN('[1]Part 1- Qual Support References'!C43)&gt;=3,'[1]Proposal Scoring Information'!K41,0)</f>
        <v>2</v>
      </c>
    </row>
    <row r="44" spans="1:3" x14ac:dyDescent="0.3">
      <c r="A44" s="49"/>
      <c r="B44" s="117"/>
      <c r="C44" s="118"/>
    </row>
    <row r="45" spans="1:3" x14ac:dyDescent="0.3">
      <c r="A45" s="238">
        <v>10</v>
      </c>
      <c r="B45" s="115" t="str">
        <f>'[1]Part 1- Qual Support References'!B45</f>
        <v>Mobilization Capability Checklist</v>
      </c>
      <c r="C45" s="116">
        <f>C46</f>
        <v>2</v>
      </c>
    </row>
    <row r="46" spans="1:3" ht="27.6" x14ac:dyDescent="0.3">
      <c r="A46" s="239"/>
      <c r="B46" s="117" t="str">
        <f>'[1]Part 1- Qual Support References'!B46</f>
        <v>Proof Of Capability To Mobilize Full Support Services No Later Than 30 days after contract signing.</v>
      </c>
      <c r="C46" s="118">
        <f>IF(LEN('[1]Part 1- Qual Support References'!C46)&gt;=3,'[1]Proposal Scoring Information'!K44,0)</f>
        <v>2</v>
      </c>
    </row>
    <row r="47" spans="1:3" x14ac:dyDescent="0.3">
      <c r="A47" s="49"/>
      <c r="B47" s="117"/>
      <c r="C47" s="118"/>
    </row>
    <row r="48" spans="1:3" x14ac:dyDescent="0.3">
      <c r="A48" s="239">
        <v>11</v>
      </c>
      <c r="B48" s="115" t="str">
        <f>'[1]Part 1- Qual Support References'!B48</f>
        <v>Proponent Detailed Questions</v>
      </c>
      <c r="C48" s="116">
        <f>SUM(C50,C52,C54,C56,C58)</f>
        <v>20</v>
      </c>
    </row>
    <row r="49" spans="1:3" x14ac:dyDescent="0.3">
      <c r="A49" s="239"/>
      <c r="B49" s="117"/>
      <c r="C49" s="118"/>
    </row>
    <row r="50" spans="1:3" ht="41.4" x14ac:dyDescent="0.3">
      <c r="A50" s="239"/>
      <c r="B50" s="117" t="str">
        <f>'[1]Part 1- Qual Support References'!B50</f>
        <v xml:space="preserve">Are you willing to work with GPA in meeting its Loss Percentage Target of 0.25%? If yes, please describe how you would be able to assist GPA in this process. </v>
      </c>
      <c r="C50" s="118">
        <f>IF(LEN('[1]Part 1- Qual Support References'!C50)&gt;=3,'[1]Proposal Scoring Information'!K48,0)</f>
        <v>5</v>
      </c>
    </row>
    <row r="51" spans="1:3" x14ac:dyDescent="0.3">
      <c r="A51" s="239"/>
      <c r="B51" s="117"/>
      <c r="C51" s="118"/>
    </row>
    <row r="52" spans="1:3" ht="41.4" x14ac:dyDescent="0.3">
      <c r="A52" s="239"/>
      <c r="B52" s="117" t="str">
        <f>'[1]Part 1- Qual Support References'!B52</f>
        <v xml:space="preserve">Describe your approach in ensuring that the facility attains and maintains minimum losses during Fuel Delivery and Inventory Measurements (Output from Fuel Storage Facility vs. Input at Plants). </v>
      </c>
      <c r="C52" s="118">
        <f>IF(LEN('[1]Part 1- Qual Support References'!C52)&gt;=3,'[1]Proposal Scoring Information'!K50,0)</f>
        <v>5</v>
      </c>
    </row>
    <row r="53" spans="1:3" x14ac:dyDescent="0.3">
      <c r="A53" s="239"/>
      <c r="B53" s="117"/>
      <c r="C53" s="118"/>
    </row>
    <row r="54" spans="1:3" ht="27.6" x14ac:dyDescent="0.3">
      <c r="A54" s="239"/>
      <c r="B54" s="117" t="str">
        <f>'[1]Part 1- Qual Support References'!B54</f>
        <v xml:space="preserve">Describe your approach to overcoming the unique aspects of operating a facility remote from industry support vendors in this island environment. </v>
      </c>
      <c r="C54" s="118">
        <f>IF(LEN('[1]Part 1- Qual Support References'!C54)&gt;=3,'[1]Proposal Scoring Information'!K52,0)</f>
        <v>4</v>
      </c>
    </row>
    <row r="55" spans="1:3" x14ac:dyDescent="0.3">
      <c r="A55" s="239"/>
      <c r="B55" s="117"/>
      <c r="C55" s="118"/>
    </row>
    <row r="56" spans="1:3" ht="41.4" x14ac:dyDescent="0.3">
      <c r="A56" s="239"/>
      <c r="B56" s="117" t="str">
        <f>'[1]Part 1- Qual Support References'!B56</f>
        <v>Please present your willingness, capability and desire to offer optional financing of CIP's and PIP's should GPA require such.  Please specifiy limits and terms of financing available.</v>
      </c>
      <c r="C56" s="118">
        <f>IF(LEN('[1]Part 1- Qual Support References'!C56)&gt;=3,'[1]Proposal Scoring Information'!K54,0)</f>
        <v>3</v>
      </c>
    </row>
    <row r="57" spans="1:3" x14ac:dyDescent="0.3">
      <c r="A57" s="239"/>
      <c r="B57" s="117"/>
      <c r="C57" s="118"/>
    </row>
    <row r="58" spans="1:3" x14ac:dyDescent="0.3">
      <c r="A58" s="239"/>
      <c r="B58" s="117" t="str">
        <f>'[1]Part 1- Qual Support References'!B58</f>
        <v xml:space="preserve">Please provide at least three references from clients within the last three years. </v>
      </c>
      <c r="C58" s="118">
        <f>IF(LEN('[1]Part 1- Qual Support References'!C58)&gt;=3,'[1]Proposal Scoring Information'!K56,0)</f>
        <v>3</v>
      </c>
    </row>
    <row r="59" spans="1:3" x14ac:dyDescent="0.3">
      <c r="A59" s="49"/>
      <c r="B59" s="117"/>
      <c r="C59" s="118"/>
    </row>
    <row r="60" spans="1:3" ht="16.2" thickBot="1" x14ac:dyDescent="0.35">
      <c r="A60" s="121"/>
      <c r="B60" s="122" t="s">
        <v>28</v>
      </c>
      <c r="C60" s="123">
        <f>SUM(C7:C59)/2</f>
        <v>90</v>
      </c>
    </row>
    <row r="61" spans="1:3" ht="14.4" thickTop="1" x14ac:dyDescent="0.3">
      <c r="A61" s="248"/>
      <c r="B61" s="124"/>
      <c r="C61" s="125"/>
    </row>
    <row r="62" spans="1:3" hidden="1" x14ac:dyDescent="0.3">
      <c r="A62" s="249"/>
      <c r="B62" s="126"/>
      <c r="C62" s="127"/>
    </row>
    <row r="63" spans="1:3" hidden="1" x14ac:dyDescent="0.3">
      <c r="A63" s="249"/>
      <c r="B63" s="126"/>
      <c r="C63" s="127"/>
    </row>
    <row r="64" spans="1:3" hidden="1" x14ac:dyDescent="0.3">
      <c r="A64" s="249"/>
      <c r="B64" s="128"/>
      <c r="C64" s="127"/>
    </row>
    <row r="65" spans="1:3" hidden="1" x14ac:dyDescent="0.3">
      <c r="A65" s="249"/>
      <c r="B65" s="126"/>
      <c r="C65" s="127"/>
    </row>
    <row r="66" spans="1:3" hidden="1" x14ac:dyDescent="0.3">
      <c r="A66" s="249"/>
      <c r="B66" s="126"/>
      <c r="C66" s="127"/>
    </row>
    <row r="67" spans="1:3" hidden="1" x14ac:dyDescent="0.3">
      <c r="A67" s="249"/>
      <c r="B67" s="128"/>
      <c r="C67" s="127"/>
    </row>
    <row r="68" spans="1:3" hidden="1" x14ac:dyDescent="0.3">
      <c r="A68" s="249"/>
      <c r="B68" s="126"/>
      <c r="C68" s="127"/>
    </row>
    <row r="69" spans="1:3" x14ac:dyDescent="0.3">
      <c r="A69" s="249"/>
      <c r="B69" s="126"/>
      <c r="C69" s="127"/>
    </row>
    <row r="70" spans="1:3" ht="14.4" thickBot="1" x14ac:dyDescent="0.35">
      <c r="A70" s="129"/>
      <c r="B70" s="128"/>
      <c r="C70" s="127"/>
    </row>
    <row r="71" spans="1:3" ht="16.8" thickTop="1" thickBot="1" x14ac:dyDescent="0.35">
      <c r="A71" s="130"/>
      <c r="B71" s="131" t="str">
        <f>'[1]Part 1- Qual Support References'!B71</f>
        <v>QUALIFICATIONS FOR OPTIONAL TASKS</v>
      </c>
      <c r="C71" s="132"/>
    </row>
    <row r="72" spans="1:3" ht="14.4" thickTop="1" x14ac:dyDescent="0.3">
      <c r="A72" s="129"/>
      <c r="B72" s="126"/>
      <c r="C72" s="127"/>
    </row>
    <row r="73" spans="1:3" x14ac:dyDescent="0.3">
      <c r="A73" s="133"/>
      <c r="B73" s="134" t="str">
        <f>'[1]Part 1- Qual Support References'!B73</f>
        <v>Full Assessment and Compliance Review of Pipelines</v>
      </c>
      <c r="C73" s="135"/>
    </row>
    <row r="74" spans="1:3" ht="27.6" x14ac:dyDescent="0.3">
      <c r="A74" s="133">
        <v>1</v>
      </c>
      <c r="B74" s="136" t="str">
        <f>'[1]Part 1- Qual Support References'!B74</f>
        <v>Experience with Pipeline Assessments, including procedures and processes used, and other supporting information.</v>
      </c>
      <c r="C74" s="118">
        <f>IF(LEN('[1]Part 1- Qual Support References'!C74)&gt;=3,'[1]Proposal Scoring Information'!K72,0)</f>
        <v>8</v>
      </c>
    </row>
    <row r="75" spans="1:3" ht="27.6" x14ac:dyDescent="0.3">
      <c r="A75" s="133">
        <v>2</v>
      </c>
      <c r="B75" s="136" t="str">
        <f>'[1]Part 1- Qual Support References'!B75</f>
        <v>Experience with Pipeline Compliance, including references, processes, and other supporting information.</v>
      </c>
      <c r="C75" s="118">
        <f>IF(LEN('[1]Part 1- Qual Support References'!C75)&gt;=3,'[1]Proposal Scoring Information'!K73,0)</f>
        <v>8</v>
      </c>
    </row>
    <row r="76" spans="1:3" ht="27.6" x14ac:dyDescent="0.3">
      <c r="A76" s="133">
        <v>3</v>
      </c>
      <c r="B76" s="136" t="str">
        <f>'[1]Part 1- Qual Support References'!B76</f>
        <v>Estimated Scope and Timeline for Full Assessment and Compliance Review of Pipelines</v>
      </c>
      <c r="C76" s="118">
        <f>IF(LEN('[1]Part 1- Qual Support References'!C76)&gt;=3,'[1]Proposal Scoring Information'!K74,0)</f>
        <v>4</v>
      </c>
    </row>
    <row r="77" spans="1:3" x14ac:dyDescent="0.3">
      <c r="A77" s="129"/>
      <c r="B77" s="126"/>
      <c r="C77" s="127"/>
    </row>
    <row r="78" spans="1:3" x14ac:dyDescent="0.3">
      <c r="A78" s="129"/>
      <c r="B78" s="126"/>
      <c r="C78" s="127"/>
    </row>
    <row r="79" spans="1:3" x14ac:dyDescent="0.3">
      <c r="A79" s="129"/>
      <c r="B79" s="128"/>
      <c r="C79" s="127"/>
    </row>
    <row r="80" spans="1:3" x14ac:dyDescent="0.3">
      <c r="A80" s="129"/>
      <c r="B80" s="126"/>
      <c r="C80" s="127"/>
    </row>
    <row r="81" spans="1:3" x14ac:dyDescent="0.3">
      <c r="A81" s="129"/>
      <c r="B81" s="126"/>
      <c r="C81" s="127"/>
    </row>
  </sheetData>
  <mergeCells count="15">
    <mergeCell ref="A24:A26"/>
    <mergeCell ref="A1:C1"/>
    <mergeCell ref="A7:A9"/>
    <mergeCell ref="A11:A13"/>
    <mergeCell ref="A15:A17"/>
    <mergeCell ref="A19:A22"/>
    <mergeCell ref="A61:A63"/>
    <mergeCell ref="A64:A66"/>
    <mergeCell ref="A67:A69"/>
    <mergeCell ref="A28:A30"/>
    <mergeCell ref="A32:A36"/>
    <mergeCell ref="A38:A39"/>
    <mergeCell ref="A41:A43"/>
    <mergeCell ref="A45:A46"/>
    <mergeCell ref="A48:A58"/>
  </mergeCells>
  <phoneticPr fontId="2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76"/>
  <sheetViews>
    <sheetView topLeftCell="A42" workbookViewId="0">
      <selection activeCell="A3" sqref="A3:E3"/>
    </sheetView>
  </sheetViews>
  <sheetFormatPr defaultColWidth="13.44140625" defaultRowHeight="13.8" x14ac:dyDescent="0.3"/>
  <cols>
    <col min="1" max="1" width="5.33203125" style="2" customWidth="1"/>
    <col min="2" max="2" width="104.44140625" style="2" customWidth="1"/>
    <col min="3" max="3" width="9.44140625" style="137" customWidth="1"/>
    <col min="4" max="4" width="11.88671875" style="138" customWidth="1"/>
    <col min="5" max="5" width="12.6640625" style="138" customWidth="1"/>
    <col min="6" max="6" width="5.33203125" style="2" customWidth="1"/>
    <col min="7" max="254" width="9.109375" style="2" customWidth="1"/>
    <col min="255" max="255" width="66.88671875" style="2" customWidth="1"/>
    <col min="256" max="16384" width="13.44140625" style="2"/>
  </cols>
  <sheetData>
    <row r="1" spans="1:5" ht="19.2" thickTop="1" thickBot="1" x14ac:dyDescent="0.35">
      <c r="A1" s="222" t="s">
        <v>88</v>
      </c>
      <c r="B1" s="222"/>
      <c r="C1" s="222"/>
      <c r="D1" s="222"/>
      <c r="E1" s="222"/>
    </row>
    <row r="2" spans="1:5" ht="14.4" thickTop="1" x14ac:dyDescent="0.3"/>
    <row r="3" spans="1:5" s="108" customFormat="1" ht="30" customHeight="1" x14ac:dyDescent="0.3">
      <c r="A3" s="254" t="s">
        <v>29</v>
      </c>
      <c r="B3" s="255"/>
      <c r="C3" s="255"/>
      <c r="D3" s="255"/>
      <c r="E3" s="256"/>
    </row>
    <row r="4" spans="1:5" ht="8.1" customHeight="1" x14ac:dyDescent="0.3">
      <c r="B4" s="109"/>
      <c r="C4" s="110"/>
      <c r="D4" s="143"/>
      <c r="E4" s="55"/>
    </row>
    <row r="5" spans="1:5" ht="30" customHeight="1" x14ac:dyDescent="0.3">
      <c r="A5" s="251" t="s">
        <v>77</v>
      </c>
      <c r="B5" s="252"/>
      <c r="C5" s="252"/>
      <c r="D5" s="252"/>
      <c r="E5" s="253"/>
    </row>
    <row r="6" spans="1:5" ht="8.1" customHeight="1" thickBot="1" x14ac:dyDescent="0.35"/>
    <row r="7" spans="1:5" ht="44.25" customHeight="1" thickTop="1" thickBot="1" x14ac:dyDescent="0.35">
      <c r="A7" s="147"/>
      <c r="B7" s="190" t="str">
        <f>'Proposal Scoring Information'!B3</f>
        <v>Bidder Checklist Items</v>
      </c>
      <c r="C7" s="192" t="s">
        <v>9</v>
      </c>
      <c r="D7" s="191" t="s">
        <v>30</v>
      </c>
      <c r="E7" s="191" t="s">
        <v>31</v>
      </c>
    </row>
    <row r="8" spans="1:5" ht="8.1" customHeight="1" x14ac:dyDescent="0.3">
      <c r="A8" s="148" t="str">
        <f>'[1]Part 1- Qual Support References'!A6</f>
        <v xml:space="preserve"> </v>
      </c>
      <c r="B8" s="159" t="str">
        <f>'[1]Part 1- Qual Support References'!B6</f>
        <v xml:space="preserve"> </v>
      </c>
      <c r="C8" s="160"/>
      <c r="D8" s="152"/>
      <c r="E8" s="152"/>
    </row>
    <row r="9" spans="1:5" ht="30" customHeight="1" x14ac:dyDescent="0.3">
      <c r="A9" s="238">
        <v>1</v>
      </c>
      <c r="B9" s="176" t="s">
        <v>44</v>
      </c>
      <c r="C9" s="184">
        <f>SUM(C10:C14)</f>
        <v>6</v>
      </c>
      <c r="D9" s="145"/>
      <c r="E9" s="145"/>
    </row>
    <row r="10" spans="1:5" ht="30" customHeight="1" x14ac:dyDescent="0.3">
      <c r="A10" s="239"/>
      <c r="B10" s="175" t="s">
        <v>46</v>
      </c>
      <c r="C10" s="185">
        <f>'Proposal Scoring Information'!C10</f>
        <v>1</v>
      </c>
      <c r="D10" s="161"/>
      <c r="E10" s="144"/>
    </row>
    <row r="11" spans="1:5" ht="30" customHeight="1" x14ac:dyDescent="0.3">
      <c r="A11" s="239"/>
      <c r="B11" s="175" t="s">
        <v>59</v>
      </c>
      <c r="C11" s="185">
        <f>'Proposal Scoring Information'!C11</f>
        <v>1</v>
      </c>
      <c r="D11" s="161"/>
      <c r="E11" s="144"/>
    </row>
    <row r="12" spans="1:5" ht="30" customHeight="1" x14ac:dyDescent="0.3">
      <c r="A12" s="239"/>
      <c r="B12" s="175" t="s">
        <v>47</v>
      </c>
      <c r="C12" s="185">
        <f>'Proposal Scoring Information'!C12</f>
        <v>1</v>
      </c>
      <c r="D12" s="161"/>
      <c r="E12" s="144"/>
    </row>
    <row r="13" spans="1:5" ht="30" customHeight="1" x14ac:dyDescent="0.3">
      <c r="A13" s="239"/>
      <c r="B13" s="175" t="s">
        <v>48</v>
      </c>
      <c r="C13" s="185">
        <f>'Proposal Scoring Information'!C13</f>
        <v>1</v>
      </c>
      <c r="D13" s="161"/>
      <c r="E13" s="144"/>
    </row>
    <row r="14" spans="1:5" ht="30" customHeight="1" thickBot="1" x14ac:dyDescent="0.35">
      <c r="A14" s="240"/>
      <c r="B14" s="175" t="s">
        <v>45</v>
      </c>
      <c r="C14" s="185">
        <f>'Proposal Scoring Information'!C14</f>
        <v>2</v>
      </c>
      <c r="D14" s="161"/>
      <c r="E14" s="144"/>
    </row>
    <row r="15" spans="1:5" ht="8.1" customHeight="1" x14ac:dyDescent="0.3">
      <c r="A15" s="148"/>
      <c r="B15" s="159"/>
      <c r="C15" s="186"/>
      <c r="D15" s="152"/>
      <c r="E15" s="152"/>
    </row>
    <row r="16" spans="1:5" ht="30" customHeight="1" x14ac:dyDescent="0.3">
      <c r="A16" s="238">
        <v>2</v>
      </c>
      <c r="B16" s="176" t="s">
        <v>49</v>
      </c>
      <c r="C16" s="184">
        <f>SUM(C17:C21)</f>
        <v>45</v>
      </c>
      <c r="D16" s="145"/>
      <c r="E16" s="145"/>
    </row>
    <row r="17" spans="1:5" ht="47.25" customHeight="1" x14ac:dyDescent="0.3">
      <c r="A17" s="239"/>
      <c r="B17" s="177" t="s">
        <v>83</v>
      </c>
      <c r="C17" s="187"/>
      <c r="D17" s="161"/>
      <c r="E17" s="144"/>
    </row>
    <row r="18" spans="1:5" ht="70.5" customHeight="1" x14ac:dyDescent="0.3">
      <c r="A18" s="194"/>
      <c r="B18" s="177" t="s">
        <v>82</v>
      </c>
      <c r="C18" s="187">
        <v>10</v>
      </c>
      <c r="D18" s="161"/>
      <c r="E18" s="144"/>
    </row>
    <row r="19" spans="1:5" ht="15.6" x14ac:dyDescent="0.3">
      <c r="A19" s="194"/>
      <c r="B19" s="179" t="s">
        <v>79</v>
      </c>
      <c r="C19" s="187">
        <v>10</v>
      </c>
      <c r="D19" s="161"/>
      <c r="E19" s="144"/>
    </row>
    <row r="20" spans="1:5" ht="46.8" x14ac:dyDescent="0.3">
      <c r="A20" s="194"/>
      <c r="B20" s="200" t="s">
        <v>81</v>
      </c>
      <c r="C20" s="187">
        <v>10</v>
      </c>
      <c r="D20" s="161"/>
      <c r="E20" s="144"/>
    </row>
    <row r="21" spans="1:5" ht="30" customHeight="1" thickBot="1" x14ac:dyDescent="0.35">
      <c r="A21" s="170"/>
      <c r="B21" s="179" t="s">
        <v>85</v>
      </c>
      <c r="C21" s="187">
        <v>15</v>
      </c>
      <c r="D21" s="161"/>
      <c r="E21" s="144"/>
    </row>
    <row r="22" spans="1:5" ht="8.1" customHeight="1" x14ac:dyDescent="0.3">
      <c r="A22" s="148"/>
      <c r="B22" s="180"/>
      <c r="C22" s="186"/>
      <c r="D22" s="152"/>
      <c r="E22" s="152"/>
    </row>
    <row r="23" spans="1:5" ht="30" customHeight="1" x14ac:dyDescent="0.3">
      <c r="A23" s="238">
        <v>3</v>
      </c>
      <c r="B23" s="176" t="s">
        <v>50</v>
      </c>
      <c r="C23" s="184">
        <f>SUM(C24:C26)</f>
        <v>25</v>
      </c>
      <c r="D23" s="145"/>
      <c r="E23" s="184"/>
    </row>
    <row r="24" spans="1:5" ht="30" customHeight="1" x14ac:dyDescent="0.3">
      <c r="A24" s="239"/>
      <c r="B24" s="175" t="s">
        <v>51</v>
      </c>
      <c r="C24" s="187">
        <v>5</v>
      </c>
      <c r="D24" s="161"/>
      <c r="E24" s="144"/>
    </row>
    <row r="25" spans="1:5" ht="30" customHeight="1" x14ac:dyDescent="0.3">
      <c r="A25" s="194"/>
      <c r="B25" s="179" t="s">
        <v>80</v>
      </c>
      <c r="C25" s="188">
        <v>10</v>
      </c>
      <c r="D25" s="161"/>
      <c r="E25" s="144"/>
    </row>
    <row r="26" spans="1:5" ht="30" customHeight="1" thickBot="1" x14ac:dyDescent="0.35">
      <c r="A26" s="194"/>
      <c r="B26" s="179" t="s">
        <v>78</v>
      </c>
      <c r="C26" s="188">
        <v>10</v>
      </c>
      <c r="D26" s="161"/>
      <c r="E26" s="144"/>
    </row>
    <row r="27" spans="1:5" ht="8.1" customHeight="1" x14ac:dyDescent="0.3">
      <c r="A27" s="148"/>
      <c r="B27" s="180"/>
      <c r="C27" s="186"/>
      <c r="D27" s="152"/>
      <c r="E27" s="152"/>
    </row>
    <row r="28" spans="1:5" ht="30" customHeight="1" x14ac:dyDescent="0.3">
      <c r="A28" s="238">
        <v>4</v>
      </c>
      <c r="B28" s="176" t="s">
        <v>62</v>
      </c>
      <c r="C28" s="184">
        <f>SUM(C29:C32)</f>
        <v>9</v>
      </c>
      <c r="D28" s="145"/>
      <c r="E28" s="145"/>
    </row>
    <row r="29" spans="1:5" ht="30" customHeight="1" x14ac:dyDescent="0.3">
      <c r="A29" s="239"/>
      <c r="B29" s="181" t="s">
        <v>67</v>
      </c>
      <c r="C29" s="187"/>
      <c r="D29" s="161"/>
      <c r="E29" s="144"/>
    </row>
    <row r="30" spans="1:5" ht="30" customHeight="1" x14ac:dyDescent="0.3">
      <c r="A30" s="170"/>
      <c r="B30" s="181" t="s">
        <v>68</v>
      </c>
      <c r="C30" s="188">
        <f>'Proposal Scoring Information'!C30</f>
        <v>3</v>
      </c>
      <c r="D30" s="171"/>
      <c r="E30" s="144"/>
    </row>
    <row r="31" spans="1:5" ht="30" customHeight="1" x14ac:dyDescent="0.3">
      <c r="A31" s="170"/>
      <c r="B31" s="181" t="s">
        <v>69</v>
      </c>
      <c r="C31" s="188">
        <f>'Proposal Scoring Information'!C31</f>
        <v>3</v>
      </c>
      <c r="D31" s="171"/>
      <c r="E31" s="144"/>
    </row>
    <row r="32" spans="1:5" ht="30" customHeight="1" thickBot="1" x14ac:dyDescent="0.35">
      <c r="A32" s="170"/>
      <c r="B32" s="181" t="s">
        <v>70</v>
      </c>
      <c r="C32" s="188">
        <f>'Proposal Scoring Information'!C32</f>
        <v>3</v>
      </c>
      <c r="D32" s="171"/>
      <c r="E32" s="144"/>
    </row>
    <row r="33" spans="1:5" ht="8.1" customHeight="1" x14ac:dyDescent="0.3">
      <c r="A33" s="148"/>
      <c r="B33" s="159"/>
      <c r="C33" s="186"/>
      <c r="D33" s="152"/>
      <c r="E33" s="152"/>
    </row>
    <row r="34" spans="1:5" ht="30" customHeight="1" x14ac:dyDescent="0.3">
      <c r="A34" s="238">
        <v>5</v>
      </c>
      <c r="B34" s="182" t="s">
        <v>64</v>
      </c>
      <c r="C34" s="184">
        <f>SUM(A34:B35)</f>
        <v>5</v>
      </c>
      <c r="D34" s="145"/>
      <c r="E34" s="145"/>
    </row>
    <row r="35" spans="1:5" ht="30" customHeight="1" thickBot="1" x14ac:dyDescent="0.35">
      <c r="A35" s="239"/>
      <c r="B35" s="183" t="s">
        <v>71</v>
      </c>
      <c r="C35" s="187">
        <f>'Proposal Scoring Information'!C35</f>
        <v>5</v>
      </c>
      <c r="D35" s="161"/>
      <c r="E35" s="144"/>
    </row>
    <row r="36" spans="1:5" ht="8.1" customHeight="1" x14ac:dyDescent="0.3">
      <c r="A36" s="148"/>
      <c r="B36" s="159"/>
      <c r="C36" s="186"/>
      <c r="D36" s="152"/>
      <c r="E36" s="152"/>
    </row>
    <row r="37" spans="1:5" ht="30" customHeight="1" x14ac:dyDescent="0.3">
      <c r="A37" s="238">
        <v>6</v>
      </c>
      <c r="B37" s="176" t="s">
        <v>53</v>
      </c>
      <c r="C37" s="184">
        <f>SUM(C38:C38)</f>
        <v>3</v>
      </c>
      <c r="D37" s="162"/>
      <c r="E37" s="145"/>
    </row>
    <row r="38" spans="1:5" ht="50.25" customHeight="1" thickBot="1" x14ac:dyDescent="0.35">
      <c r="A38" s="239"/>
      <c r="B38" s="175" t="s">
        <v>58</v>
      </c>
      <c r="C38" s="187">
        <f>'Proposal Scoring Information'!C38</f>
        <v>3</v>
      </c>
      <c r="D38" s="161"/>
      <c r="E38" s="144"/>
    </row>
    <row r="39" spans="1:5" ht="8.1" customHeight="1" x14ac:dyDescent="0.3">
      <c r="A39" s="148"/>
      <c r="B39" s="159"/>
      <c r="C39" s="186"/>
      <c r="D39" s="152"/>
      <c r="E39" s="152"/>
    </row>
    <row r="40" spans="1:5" ht="30" customHeight="1" x14ac:dyDescent="0.3">
      <c r="A40" s="238">
        <v>7</v>
      </c>
      <c r="B40" s="176" t="s">
        <v>52</v>
      </c>
      <c r="C40" s="184">
        <f>SUM(C41:C42)</f>
        <v>6</v>
      </c>
      <c r="D40" s="145"/>
      <c r="E40" s="146"/>
    </row>
    <row r="41" spans="1:5" ht="30" customHeight="1" x14ac:dyDescent="0.3">
      <c r="A41" s="239"/>
      <c r="B41" s="178" t="s">
        <v>63</v>
      </c>
      <c r="C41" s="185">
        <f>'Proposal Scoring Information'!C41</f>
        <v>2</v>
      </c>
      <c r="D41" s="161"/>
      <c r="E41" s="144"/>
    </row>
    <row r="42" spans="1:5" ht="30" customHeight="1" thickBot="1" x14ac:dyDescent="0.35">
      <c r="A42" s="240"/>
      <c r="B42" s="175" t="s">
        <v>54</v>
      </c>
      <c r="C42" s="185">
        <f>'Proposal Scoring Information'!C42</f>
        <v>4</v>
      </c>
      <c r="D42" s="161"/>
      <c r="E42" s="144"/>
    </row>
    <row r="43" spans="1:5" ht="8.1" customHeight="1" x14ac:dyDescent="0.3">
      <c r="A43" s="148"/>
      <c r="B43" s="159"/>
      <c r="C43" s="186"/>
      <c r="D43" s="152"/>
      <c r="E43" s="152"/>
    </row>
    <row r="44" spans="1:5" ht="36" customHeight="1" x14ac:dyDescent="0.3">
      <c r="A44" s="238">
        <v>8</v>
      </c>
      <c r="B44" s="176" t="s">
        <v>61</v>
      </c>
      <c r="C44" s="184">
        <f>SUM(C45)</f>
        <v>3</v>
      </c>
      <c r="D44" s="145"/>
      <c r="E44" s="145"/>
    </row>
    <row r="45" spans="1:5" ht="30" customHeight="1" thickBot="1" x14ac:dyDescent="0.35">
      <c r="A45" s="240"/>
      <c r="B45" s="175" t="s">
        <v>66</v>
      </c>
      <c r="C45" s="189">
        <f>'Proposal Scoring Information'!C45</f>
        <v>3</v>
      </c>
      <c r="D45" s="163"/>
      <c r="E45" s="144"/>
    </row>
    <row r="46" spans="1:5" ht="8.1" customHeight="1" thickBot="1" x14ac:dyDescent="0.35">
      <c r="A46" s="148"/>
      <c r="B46" s="149"/>
      <c r="C46" s="150"/>
      <c r="D46" s="151"/>
      <c r="E46" s="152"/>
    </row>
    <row r="47" spans="1:5" ht="30" customHeight="1" thickTop="1" thickBot="1" x14ac:dyDescent="0.35">
      <c r="A47" s="234" t="s">
        <v>65</v>
      </c>
      <c r="B47" s="235"/>
      <c r="C47" s="235"/>
      <c r="D47" s="236"/>
      <c r="E47" s="139"/>
    </row>
    <row r="48" spans="1:5" ht="14.25" hidden="1" customHeight="1" x14ac:dyDescent="0.3">
      <c r="A48" s="143"/>
      <c r="B48" s="104"/>
      <c r="C48" s="140"/>
      <c r="D48" s="109"/>
      <c r="E48" s="109"/>
    </row>
    <row r="49" spans="1:5" ht="14.25" hidden="1" customHeight="1" x14ac:dyDescent="0.3">
      <c r="A49" s="104"/>
      <c r="B49" s="104"/>
      <c r="C49" s="140"/>
      <c r="D49" s="109"/>
      <c r="E49" s="109"/>
    </row>
    <row r="50" spans="1:5" ht="14.25" hidden="1" customHeight="1" x14ac:dyDescent="0.3">
      <c r="A50" s="126"/>
      <c r="B50" s="126"/>
      <c r="C50" s="127"/>
      <c r="D50" s="127"/>
      <c r="E50" s="141"/>
    </row>
    <row r="51" spans="1:5" ht="14.25" hidden="1" customHeight="1" x14ac:dyDescent="0.3">
      <c r="A51" s="126"/>
      <c r="B51" s="126"/>
      <c r="C51" s="127"/>
      <c r="D51" s="127"/>
      <c r="E51" s="141"/>
    </row>
    <row r="52" spans="1:5" ht="38.25" hidden="1" customHeight="1" x14ac:dyDescent="0.3">
      <c r="A52" s="126"/>
      <c r="B52" s="126"/>
      <c r="C52" s="127"/>
      <c r="D52" s="127"/>
      <c r="E52" s="141"/>
    </row>
    <row r="53" spans="1:5" ht="13.5" hidden="1" customHeight="1" thickTop="1" x14ac:dyDescent="0.3">
      <c r="A53" s="56"/>
      <c r="B53" s="126"/>
      <c r="C53" s="127"/>
      <c r="D53" s="127"/>
      <c r="E53" s="141"/>
    </row>
    <row r="54" spans="1:5" ht="25.5" hidden="1" customHeight="1" thickTop="1" x14ac:dyDescent="0.3">
      <c r="A54" s="126"/>
      <c r="B54" s="126"/>
      <c r="C54" s="127"/>
      <c r="D54" s="127"/>
      <c r="E54" s="141"/>
    </row>
    <row r="55" spans="1:5" ht="13.5" hidden="1" customHeight="1" thickTop="1" x14ac:dyDescent="0.3">
      <c r="A55" s="126"/>
      <c r="B55" s="126"/>
      <c r="C55" s="127"/>
      <c r="D55" s="127"/>
      <c r="E55" s="141"/>
    </row>
    <row r="56" spans="1:5" ht="13.5" hidden="1" customHeight="1" thickTop="1" x14ac:dyDescent="0.3">
      <c r="A56" s="126"/>
      <c r="B56" s="126"/>
      <c r="C56" s="127"/>
      <c r="D56" s="127"/>
      <c r="E56" s="141"/>
    </row>
    <row r="57" spans="1:5" ht="15" thickTop="1" thickBot="1" x14ac:dyDescent="0.35">
      <c r="A57" s="126"/>
      <c r="B57" s="126"/>
      <c r="C57" s="127"/>
      <c r="D57" s="127"/>
      <c r="E57" s="141"/>
    </row>
    <row r="58" spans="1:5" s="108" customFormat="1" ht="30" customHeight="1" thickTop="1" thickBot="1" x14ac:dyDescent="0.35">
      <c r="A58" s="225" t="s">
        <v>73</v>
      </c>
      <c r="B58" s="226"/>
      <c r="C58" s="226"/>
      <c r="D58" s="227"/>
      <c r="E58" s="139"/>
    </row>
    <row r="59" spans="1:5" s="108" customFormat="1" ht="16.8" thickTop="1" thickBot="1" x14ac:dyDescent="0.35">
      <c r="A59" s="164"/>
      <c r="B59" s="164"/>
      <c r="C59" s="165"/>
      <c r="D59" s="166"/>
      <c r="E59" s="167"/>
    </row>
    <row r="60" spans="1:5" s="108" customFormat="1" ht="30" customHeight="1" thickTop="1" thickBot="1" x14ac:dyDescent="0.35">
      <c r="A60" s="225" t="s">
        <v>86</v>
      </c>
      <c r="B60" s="226"/>
      <c r="C60" s="226"/>
      <c r="D60" s="227"/>
      <c r="E60" s="139"/>
    </row>
    <row r="61" spans="1:5" s="108" customFormat="1" ht="17.25" customHeight="1" thickTop="1" thickBot="1" x14ac:dyDescent="0.35">
      <c r="A61" s="172"/>
      <c r="B61" s="172"/>
      <c r="C61" s="172"/>
      <c r="D61" s="172"/>
      <c r="E61" s="173"/>
    </row>
    <row r="62" spans="1:5" s="108" customFormat="1" ht="30" customHeight="1" thickTop="1" thickBot="1" x14ac:dyDescent="0.35">
      <c r="A62" s="228" t="s">
        <v>74</v>
      </c>
      <c r="B62" s="229"/>
      <c r="C62" s="229"/>
      <c r="D62" s="230"/>
      <c r="E62" s="139"/>
    </row>
    <row r="63" spans="1:5" ht="16.8" thickTop="1" thickBot="1" x14ac:dyDescent="0.35">
      <c r="E63" s="167"/>
    </row>
    <row r="64" spans="1:5" ht="30" customHeight="1" thickTop="1" thickBot="1" x14ac:dyDescent="0.35">
      <c r="A64" s="231" t="s">
        <v>75</v>
      </c>
      <c r="B64" s="232"/>
      <c r="C64" s="232"/>
      <c r="D64" s="233"/>
      <c r="E64" s="139"/>
    </row>
    <row r="65" spans="1:7" ht="15" thickTop="1" thickBot="1" x14ac:dyDescent="0.35"/>
    <row r="66" spans="1:7" s="64" customFormat="1" ht="14.4" x14ac:dyDescent="0.3">
      <c r="A66" s="91"/>
      <c r="B66" s="92" t="s">
        <v>17</v>
      </c>
      <c r="C66" s="93">
        <f>ROUNDUP(C68*C69,0)</f>
        <v>383</v>
      </c>
      <c r="E66" s="89"/>
      <c r="F66" s="90"/>
      <c r="G66" s="72"/>
    </row>
    <row r="67" spans="1:7" s="64" customFormat="1" ht="14.4" x14ac:dyDescent="0.3">
      <c r="A67" s="89"/>
      <c r="B67" s="94" t="s">
        <v>18</v>
      </c>
      <c r="C67" s="95">
        <f>ROUNDUP(C68*C70,0)</f>
        <v>408</v>
      </c>
      <c r="E67" s="89"/>
      <c r="F67" s="90"/>
      <c r="G67" s="72"/>
    </row>
    <row r="68" spans="1:7" s="64" customFormat="1" ht="14.4" x14ac:dyDescent="0.3">
      <c r="B68" s="96" t="s">
        <v>19</v>
      </c>
      <c r="C68" s="97">
        <f>'Proposal Scoring Information'!C70</f>
        <v>510</v>
      </c>
      <c r="E68" s="89"/>
      <c r="F68" s="90"/>
      <c r="G68" s="72"/>
    </row>
    <row r="69" spans="1:7" s="64" customFormat="1" ht="14.4" x14ac:dyDescent="0.3">
      <c r="B69" s="98" t="s">
        <v>20</v>
      </c>
      <c r="C69" s="99">
        <v>0.75</v>
      </c>
      <c r="E69" s="89"/>
      <c r="F69" s="90"/>
      <c r="G69" s="72"/>
    </row>
    <row r="70" spans="1:7" s="64" customFormat="1" ht="15" thickBot="1" x14ac:dyDescent="0.35">
      <c r="B70" s="100" t="s">
        <v>21</v>
      </c>
      <c r="C70" s="101">
        <v>0.8</v>
      </c>
      <c r="E70" s="89"/>
      <c r="F70" s="90"/>
      <c r="G70" s="72"/>
    </row>
    <row r="71" spans="1:7" s="64" customFormat="1" ht="14.4" x14ac:dyDescent="0.3">
      <c r="B71" s="87"/>
      <c r="C71" s="88"/>
      <c r="E71" s="89"/>
      <c r="F71" s="90"/>
      <c r="G71" s="72"/>
    </row>
    <row r="72" spans="1:7" s="64" customFormat="1" ht="14.4" x14ac:dyDescent="0.3">
      <c r="A72" s="64" t="s">
        <v>22</v>
      </c>
      <c r="B72" s="87"/>
      <c r="C72" s="88"/>
      <c r="E72" s="89"/>
      <c r="F72" s="90"/>
      <c r="G72" s="72"/>
    </row>
    <row r="73" spans="1:7" s="64" customFormat="1" ht="20.100000000000001" customHeight="1" x14ac:dyDescent="0.3">
      <c r="A73" s="64" t="s">
        <v>23</v>
      </c>
      <c r="B73" s="87"/>
      <c r="C73" s="88"/>
      <c r="E73" s="89"/>
      <c r="F73" s="90"/>
      <c r="G73" s="72"/>
    </row>
    <row r="74" spans="1:7" s="64" customFormat="1" ht="20.100000000000001" customHeight="1" x14ac:dyDescent="0.3">
      <c r="A74" s="64" t="s">
        <v>24</v>
      </c>
      <c r="B74" s="87"/>
      <c r="C74" s="88"/>
      <c r="E74" s="89"/>
      <c r="F74" s="90"/>
      <c r="G74" s="72"/>
    </row>
    <row r="75" spans="1:7" s="64" customFormat="1" ht="20.100000000000001" customHeight="1" x14ac:dyDescent="0.3">
      <c r="A75" s="64" t="s">
        <v>25</v>
      </c>
      <c r="B75" s="87"/>
      <c r="C75" s="88"/>
      <c r="E75" s="89"/>
      <c r="F75" s="90"/>
      <c r="G75" s="72"/>
    </row>
    <row r="76" spans="1:7" s="64" customFormat="1" ht="20.100000000000001" customHeight="1" x14ac:dyDescent="0.3">
      <c r="A76" s="64" t="s">
        <v>26</v>
      </c>
      <c r="B76" s="87"/>
      <c r="C76" s="88"/>
      <c r="E76" s="89"/>
      <c r="F76" s="90"/>
      <c r="G76" s="72"/>
    </row>
  </sheetData>
  <mergeCells count="16">
    <mergeCell ref="A5:E5"/>
    <mergeCell ref="A60:D60"/>
    <mergeCell ref="A64:D64"/>
    <mergeCell ref="A1:E1"/>
    <mergeCell ref="A9:A14"/>
    <mergeCell ref="A58:D58"/>
    <mergeCell ref="A62:D62"/>
    <mergeCell ref="A28:A29"/>
    <mergeCell ref="A3:E3"/>
    <mergeCell ref="A47:D47"/>
    <mergeCell ref="A40:A42"/>
    <mergeCell ref="A34:A35"/>
    <mergeCell ref="A37:A38"/>
    <mergeCell ref="A44:A45"/>
    <mergeCell ref="A16:A17"/>
    <mergeCell ref="A23:A24"/>
  </mergeCells>
  <phoneticPr fontId="29" type="noConversion"/>
  <printOptions horizontalCentered="1"/>
  <pageMargins left="0.7" right="0.45" top="0.5" bottom="0.25" header="0.3" footer="0.3"/>
  <pageSetup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K19" sqref="K19"/>
    </sheetView>
  </sheetViews>
  <sheetFormatPr defaultRowHeight="14.4" x14ac:dyDescent="0.3"/>
  <sheetData/>
  <phoneticPr fontId="2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4.4" x14ac:dyDescent="0.3"/>
  <sheetData/>
  <phoneticPr fontId="2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vt:lpstr>
      <vt:lpstr>Proposal Scoring Information</vt:lpstr>
      <vt:lpstr>Part1-Checklist Item References</vt:lpstr>
      <vt:lpstr>ChecklistItemScore</vt:lpstr>
      <vt:lpstr>Part2-QualitativeProposalScore</vt:lpstr>
      <vt:lpstr>Sheet6</vt:lpstr>
      <vt:lpstr>Sheet7</vt:lpstr>
      <vt:lpstr>'Part1-Checklist Item References'!Print_Area</vt:lpstr>
      <vt:lpstr>'Proposal Scoring Information'!Print_Area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Paz A Tison</dc:creator>
  <cp:lastModifiedBy>Lemuel N. Sumadsad</cp:lastModifiedBy>
  <cp:lastPrinted>2024-03-14T03:20:32Z</cp:lastPrinted>
  <dcterms:created xsi:type="dcterms:W3CDTF">2013-02-08T02:46:58Z</dcterms:created>
  <dcterms:modified xsi:type="dcterms:W3CDTF">2026-02-20T03:17:26Z</dcterms:modified>
</cp:coreProperties>
</file>